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5\Q-2\KPMG\ELCID-reviewed\FS_RATCH\TH\"/>
    </mc:Choice>
  </mc:AlternateContent>
  <xr:revisionPtr revIDLastSave="0" documentId="13_ncr:1_{A765B430-D4E5-4AAB-BA75-EA15A1699D9C}" xr6:coauthVersionLast="47" xr6:coauthVersionMax="47" xr10:uidLastSave="{00000000-0000-0000-0000-000000000000}"/>
  <bookViews>
    <workbookView xWindow="-120" yWindow="-120" windowWidth="29040" windowHeight="15720" tabRatio="683" xr2:uid="{00000000-000D-0000-FFFF-FFFF00000000}"/>
  </bookViews>
  <sheets>
    <sheet name="SFP 3-5" sheetId="37" r:id="rId1"/>
    <sheet name="PL 3M (6)" sheetId="26" r:id="rId2"/>
    <sheet name="PL 6M (7)" sheetId="40" r:id="rId3"/>
    <sheet name="EQ-Consol Q2-24 (8)" sheetId="27" r:id="rId4"/>
    <sheet name="EQ-Conso Q2-25 (9)" sheetId="38" r:id="rId5"/>
    <sheet name="EQ-Separate Q2-24 (10)" sheetId="35" r:id="rId6"/>
    <sheet name="EQ-Separate Q2'25 (11)" sheetId="39" r:id="rId7"/>
    <sheet name="CF (12-13)" sheetId="36" r:id="rId8"/>
  </sheets>
  <definedNames>
    <definedName name="_w1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7">'CF (12-13)'!$A$1:$L$86</definedName>
    <definedName name="_xlnm.Print_Area" localSheetId="4">'EQ-Conso Q2-25 (9)'!$A$1:$AC$33</definedName>
    <definedName name="_xlnm.Print_Area" localSheetId="3">'EQ-Consol Q2-24 (8)'!$A$1:$AC$29</definedName>
    <definedName name="_xlnm.Print_Area" localSheetId="5">'EQ-Separate Q2-24 (10)'!$A$1:$W$27</definedName>
    <definedName name="_xlnm.Print_Area" localSheetId="6">'EQ-Separate Q2''25 (11)'!$A$1:$Y$27</definedName>
    <definedName name="_xlnm.Print_Area" localSheetId="1">'PL 3M (6)'!$A$1:$K$55</definedName>
    <definedName name="_xlnm.Print_Area" localSheetId="2">'PL 6M (7)'!$A$1:$L$56</definedName>
    <definedName name="_xlnm.Print_Area" localSheetId="0">'SFP 3-5'!$A$1:$L$104</definedName>
    <definedName name="_xlnm.Print_Titles" localSheetId="1">'PL 3M (6)'!$1:$8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9" i="39" l="1"/>
  <c r="W19" i="39"/>
  <c r="U19" i="39"/>
  <c r="S19" i="39"/>
  <c r="Q19" i="39"/>
  <c r="O19" i="39"/>
  <c r="M19" i="39"/>
  <c r="K19" i="39"/>
  <c r="I19" i="39"/>
  <c r="G19" i="39"/>
  <c r="J55" i="40" l="1"/>
  <c r="Y22" i="38" l="1"/>
  <c r="AC22" i="38" s="1"/>
  <c r="F39" i="37"/>
  <c r="J99" i="37" l="1"/>
  <c r="W23" i="39"/>
  <c r="Y16" i="39"/>
  <c r="W16" i="39"/>
  <c r="Y17" i="39" l="1"/>
  <c r="W17" i="39"/>
  <c r="U17" i="39"/>
  <c r="S17" i="39"/>
  <c r="Q17" i="39"/>
  <c r="O17" i="39"/>
  <c r="M17" i="39"/>
  <c r="K17" i="39"/>
  <c r="I17" i="39"/>
  <c r="G17" i="39"/>
  <c r="AC23" i="38"/>
  <c r="AA23" i="38"/>
  <c r="Y23" i="38"/>
  <c r="W23" i="38"/>
  <c r="U23" i="38"/>
  <c r="S23" i="38"/>
  <c r="Q23" i="38"/>
  <c r="O23" i="38"/>
  <c r="M23" i="38"/>
  <c r="K23" i="38"/>
  <c r="I23" i="38"/>
  <c r="G23" i="38"/>
  <c r="E23" i="38"/>
  <c r="W18" i="27"/>
  <c r="W22" i="39" l="1"/>
  <c r="U12" i="35"/>
  <c r="U16" i="35"/>
  <c r="S17" i="35"/>
  <c r="S19" i="35" s="1"/>
  <c r="Q17" i="35"/>
  <c r="Q19" i="35" s="1"/>
  <c r="U19" i="35" s="1"/>
  <c r="O17" i="35"/>
  <c r="O19" i="35" s="1"/>
  <c r="M17" i="35"/>
  <c r="M19" i="35" s="1"/>
  <c r="K17" i="35"/>
  <c r="K19" i="35" s="1"/>
  <c r="I17" i="35"/>
  <c r="I19" i="35" s="1"/>
  <c r="G17" i="35"/>
  <c r="G19" i="35" s="1"/>
  <c r="W16" i="35"/>
  <c r="W17" i="35" s="1"/>
  <c r="W19" i="35" s="1"/>
  <c r="W24" i="39" l="1"/>
  <c r="U17" i="35"/>
  <c r="L55" i="40" l="1"/>
  <c r="H55" i="40"/>
  <c r="F55" i="40"/>
  <c r="L53" i="40"/>
  <c r="F53" i="40"/>
  <c r="L48" i="40"/>
  <c r="H48" i="40"/>
  <c r="F48" i="40"/>
  <c r="L41" i="40"/>
  <c r="J41" i="40"/>
  <c r="H41" i="40"/>
  <c r="F41" i="40"/>
  <c r="L33" i="40"/>
  <c r="J33" i="40"/>
  <c r="H33" i="40"/>
  <c r="F33" i="40"/>
  <c r="L12" i="40"/>
  <c r="L23" i="40" s="1"/>
  <c r="L25" i="40" s="1"/>
  <c r="J12" i="40"/>
  <c r="J23" i="40" s="1"/>
  <c r="J25" i="40" s="1"/>
  <c r="H12" i="40"/>
  <c r="H23" i="40" s="1"/>
  <c r="H25" i="40" s="1"/>
  <c r="F12" i="40"/>
  <c r="F23" i="40" s="1"/>
  <c r="F25" i="40" l="1"/>
  <c r="J46" i="40"/>
  <c r="J29" i="36"/>
  <c r="L42" i="40"/>
  <c r="L43" i="40" s="1"/>
  <c r="H42" i="40"/>
  <c r="H43" i="40" s="1"/>
  <c r="H53" i="40" s="1"/>
  <c r="J42" i="40"/>
  <c r="F42" i="40"/>
  <c r="F43" i="40" l="1"/>
  <c r="J43" i="40"/>
  <c r="J48" i="40"/>
  <c r="U30" i="38"/>
  <c r="S30" i="38"/>
  <c r="J51" i="40" l="1"/>
  <c r="J53" i="40"/>
  <c r="W29" i="38"/>
  <c r="Y29" i="38" s="1"/>
  <c r="W28" i="38"/>
  <c r="Y28" i="38" s="1"/>
  <c r="W18" i="38"/>
  <c r="Y23" i="39"/>
  <c r="S24" i="39"/>
  <c r="S26" i="39" s="1"/>
  <c r="Y12" i="39"/>
  <c r="E55" i="26" l="1"/>
  <c r="F78" i="36" l="1"/>
  <c r="F62" i="37"/>
  <c r="F74" i="37" l="1"/>
  <c r="Y22" i="39" l="1"/>
  <c r="Y24" i="39" s="1"/>
  <c r="Y18" i="27"/>
  <c r="Y26" i="39" l="1"/>
  <c r="L99" i="37"/>
  <c r="L101" i="37" s="1"/>
  <c r="J101" i="37"/>
  <c r="H99" i="37"/>
  <c r="H101" i="37" s="1"/>
  <c r="F99" i="37"/>
  <c r="F101" i="37" s="1"/>
  <c r="L74" i="37"/>
  <c r="J74" i="37"/>
  <c r="H74" i="37"/>
  <c r="L62" i="37"/>
  <c r="J62" i="37"/>
  <c r="H62" i="37"/>
  <c r="L39" i="37"/>
  <c r="J39" i="37"/>
  <c r="H39" i="37"/>
  <c r="L19" i="37"/>
  <c r="J19" i="37"/>
  <c r="H19" i="37"/>
  <c r="F19" i="37"/>
  <c r="F41" i="37" l="1"/>
  <c r="H76" i="37"/>
  <c r="H103" i="37" s="1"/>
  <c r="L41" i="37"/>
  <c r="L76" i="37"/>
  <c r="L103" i="37" s="1"/>
  <c r="H41" i="37"/>
  <c r="J76" i="37"/>
  <c r="J103" i="37" s="1"/>
  <c r="F76" i="37"/>
  <c r="F103" i="37" s="1"/>
  <c r="J41" i="37"/>
  <c r="L78" i="36" l="1"/>
  <c r="L65" i="36"/>
  <c r="H78" i="36"/>
  <c r="H65" i="36"/>
  <c r="U24" i="39"/>
  <c r="U26" i="39" s="1"/>
  <c r="M24" i="39"/>
  <c r="M26" i="39" s="1"/>
  <c r="K24" i="39"/>
  <c r="K26" i="39" s="1"/>
  <c r="I24" i="39"/>
  <c r="I26" i="39" s="1"/>
  <c r="G24" i="39"/>
  <c r="G26" i="39" s="1"/>
  <c r="W12" i="39"/>
  <c r="W26" i="39" s="1"/>
  <c r="W23" i="35"/>
  <c r="W22" i="35"/>
  <c r="W12" i="35"/>
  <c r="Y18" i="38"/>
  <c r="Y19" i="38" s="1"/>
  <c r="Y25" i="38" s="1"/>
  <c r="AA30" i="38"/>
  <c r="Q30" i="38"/>
  <c r="O30" i="38"/>
  <c r="M30" i="38"/>
  <c r="K30" i="38"/>
  <c r="I30" i="38"/>
  <c r="G30" i="38"/>
  <c r="E30" i="38"/>
  <c r="AA19" i="38"/>
  <c r="AA25" i="38" s="1"/>
  <c r="W19" i="38"/>
  <c r="W25" i="38" s="1"/>
  <c r="U19" i="38"/>
  <c r="U25" i="38" s="1"/>
  <c r="S19" i="38"/>
  <c r="S25" i="38" s="1"/>
  <c r="Q19" i="38"/>
  <c r="Q25" i="38" s="1"/>
  <c r="O19" i="38"/>
  <c r="O25" i="38" s="1"/>
  <c r="M19" i="38"/>
  <c r="M25" i="38" s="1"/>
  <c r="K19" i="38"/>
  <c r="K25" i="38" s="1"/>
  <c r="I19" i="38"/>
  <c r="I25" i="38" s="1"/>
  <c r="G19" i="38"/>
  <c r="G25" i="38" s="1"/>
  <c r="E19" i="38"/>
  <c r="E25" i="38" s="1"/>
  <c r="W14" i="38"/>
  <c r="Y14" i="38" s="1"/>
  <c r="E32" i="38" l="1"/>
  <c r="I32" i="38"/>
  <c r="M32" i="38"/>
  <c r="O32" i="38"/>
  <c r="K32" i="38"/>
  <c r="AC18" i="38"/>
  <c r="AC19" i="38" s="1"/>
  <c r="AC25" i="38" s="1"/>
  <c r="U32" i="38"/>
  <c r="S32" i="38"/>
  <c r="W30" i="38"/>
  <c r="W32" i="38" s="1"/>
  <c r="G32" i="38"/>
  <c r="Q32" i="38"/>
  <c r="AC29" i="38"/>
  <c r="AA32" i="38"/>
  <c r="AC28" i="38"/>
  <c r="AC30" i="38" l="1"/>
  <c r="Y30" i="38"/>
  <c r="AC14" i="38"/>
  <c r="AC32" i="38" l="1"/>
  <c r="Y32" i="38"/>
  <c r="K55" i="26"/>
  <c r="K53" i="26"/>
  <c r="K48" i="26"/>
  <c r="K41" i="26"/>
  <c r="K33" i="26"/>
  <c r="K12" i="26"/>
  <c r="G55" i="26"/>
  <c r="G53" i="26"/>
  <c r="G48" i="26"/>
  <c r="G41" i="26"/>
  <c r="G33" i="26"/>
  <c r="G12" i="26"/>
  <c r="G23" i="26" s="1"/>
  <c r="G25" i="26" s="1"/>
  <c r="J65" i="36"/>
  <c r="J78" i="36"/>
  <c r="F65" i="36"/>
  <c r="K23" i="26" l="1"/>
  <c r="K25" i="26" s="1"/>
  <c r="G42" i="26"/>
  <c r="G43" i="26" s="1"/>
  <c r="K42" i="26"/>
  <c r="L29" i="36"/>
  <c r="L41" i="36" s="1"/>
  <c r="L43" i="36" s="1"/>
  <c r="L81" i="36" s="1"/>
  <c r="L83" i="36" s="1"/>
  <c r="L85" i="36" s="1"/>
  <c r="H29" i="36"/>
  <c r="H41" i="36" s="1"/>
  <c r="H43" i="36" s="1"/>
  <c r="H81" i="36" s="1"/>
  <c r="H83" i="36" s="1"/>
  <c r="H85" i="36" s="1"/>
  <c r="K43" i="26" l="1"/>
  <c r="Y19" i="27"/>
  <c r="Y21" i="27" s="1"/>
  <c r="W25" i="27" l="1"/>
  <c r="Y25" i="27" l="1"/>
  <c r="W24" i="27"/>
  <c r="Y24" i="27" l="1"/>
  <c r="U22" i="35" l="1"/>
  <c r="W14" i="27" l="1"/>
  <c r="Y14" i="27" l="1"/>
  <c r="AC14" i="27" l="1"/>
  <c r="AC25" i="27"/>
  <c r="AC24" i="27"/>
  <c r="AA26" i="27" l="1"/>
  <c r="S24" i="35" l="1"/>
  <c r="S26" i="35" s="1"/>
  <c r="M24" i="35"/>
  <c r="M26" i="35" s="1"/>
  <c r="K24" i="35"/>
  <c r="K26" i="35" s="1"/>
  <c r="I24" i="35"/>
  <c r="I26" i="35" s="1"/>
  <c r="G24" i="35"/>
  <c r="G26" i="35" s="1"/>
  <c r="O24" i="35"/>
  <c r="O26" i="35" s="1"/>
  <c r="Q26" i="27"/>
  <c r="Q28" i="27" s="1"/>
  <c r="O26" i="27"/>
  <c r="O28" i="27" s="1"/>
  <c r="M26" i="27"/>
  <c r="M28" i="27" s="1"/>
  <c r="I26" i="27"/>
  <c r="I28" i="27" s="1"/>
  <c r="G26" i="27"/>
  <c r="G28" i="27" s="1"/>
  <c r="E26" i="27"/>
  <c r="E28" i="27" s="1"/>
  <c r="U26" i="27"/>
  <c r="U28" i="27" s="1"/>
  <c r="S26" i="27"/>
  <c r="S28" i="27" s="1"/>
  <c r="K26" i="27"/>
  <c r="AA19" i="27"/>
  <c r="AA21" i="27" s="1"/>
  <c r="AA28" i="27" s="1"/>
  <c r="U19" i="27"/>
  <c r="U21" i="27" s="1"/>
  <c r="S19" i="27"/>
  <c r="S21" i="27" s="1"/>
  <c r="Q19" i="27"/>
  <c r="Q21" i="27" s="1"/>
  <c r="O19" i="27"/>
  <c r="O21" i="27" s="1"/>
  <c r="M19" i="27"/>
  <c r="M21" i="27" s="1"/>
  <c r="K19" i="27"/>
  <c r="K21" i="27" s="1"/>
  <c r="I19" i="27"/>
  <c r="I21" i="27" s="1"/>
  <c r="G19" i="27"/>
  <c r="G21" i="27" s="1"/>
  <c r="E19" i="27"/>
  <c r="E21" i="27" s="1"/>
  <c r="AC18" i="27"/>
  <c r="K28" i="27" l="1"/>
  <c r="W19" i="27"/>
  <c r="W21" i="27" s="1"/>
  <c r="AC19" i="27"/>
  <c r="AC21" i="27" s="1"/>
  <c r="W26" i="27" l="1"/>
  <c r="W28" i="27" s="1"/>
  <c r="AC26" i="27" l="1"/>
  <c r="AC28" i="27" s="1"/>
  <c r="Y26" i="27"/>
  <c r="Y28" i="27" s="1"/>
  <c r="Q24" i="39" l="1"/>
  <c r="Q26" i="39" s="1"/>
  <c r="Q24" i="35" l="1"/>
  <c r="Q26" i="35" s="1"/>
  <c r="U23" i="35"/>
  <c r="E41" i="26"/>
  <c r="J41" i="36" l="1"/>
  <c r="J43" i="36" s="1"/>
  <c r="J81" i="36" s="1"/>
  <c r="J83" i="36" s="1"/>
  <c r="J85" i="36" s="1"/>
  <c r="W24" i="35"/>
  <c r="W26" i="35" s="1"/>
  <c r="U24" i="35"/>
  <c r="U26" i="35" s="1"/>
  <c r="I33" i="26"/>
  <c r="E33" i="26"/>
  <c r="E42" i="26" l="1"/>
  <c r="I41" i="26" l="1"/>
  <c r="I42" i="26" l="1"/>
  <c r="O24" i="39"/>
  <c r="O26" i="39" s="1"/>
  <c r="E53" i="26"/>
  <c r="E48" i="26"/>
  <c r="I12" i="26"/>
  <c r="I23" i="26" s="1"/>
  <c r="E12" i="26"/>
  <c r="I25" i="26" l="1"/>
  <c r="I46" i="26" s="1"/>
  <c r="E23" i="26"/>
  <c r="I55" i="26" l="1"/>
  <c r="I48" i="26"/>
  <c r="I43" i="26"/>
  <c r="E25" i="26"/>
  <c r="I51" i="26" l="1"/>
  <c r="F29" i="36"/>
  <c r="F41" i="36" s="1"/>
  <c r="F43" i="36" s="1"/>
  <c r="F81" i="36" s="1"/>
  <c r="E43" i="26"/>
  <c r="I53" i="26" l="1"/>
  <c r="F83" i="36"/>
  <c r="F85" i="36" s="1"/>
</calcChain>
</file>

<file path=xl/sharedStrings.xml><?xml version="1.0" encoding="utf-8"?>
<sst xmlns="http://schemas.openxmlformats.org/spreadsheetml/2006/main" count="539" uniqueCount="247">
  <si>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</si>
  <si>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</si>
  <si>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</si>
  <si>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</si>
  <si>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</si>
  <si>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</si>
  <si>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</si>
  <si>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</si>
  <si>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</si>
  <si>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</si>
  <si>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</si>
  <si>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</si>
  <si>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</si>
  <si>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</si>
  <si>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</si>
  <si>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</si>
  <si>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</si>
  <si>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</si>
  <si>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</si>
  <si>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</si>
  <si>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</si>
  <si>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</si>
  <si>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</si>
  <si>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</si>
  <si>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</si>
  <si>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</si>
  <si>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</si>
  <si>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</si>
  <si>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</si>
  <si>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</si>
  <si>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</si>
  <si>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</si>
  <si>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</si>
  <si>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</si>
  <si>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</si>
  <si>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</si>
  <si>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</si>
  <si>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</si>
  <si>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</si>
  <si>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</si>
  <si>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</si>
  <si>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</si>
  <si>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</si>
  <si>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</si>
  <si>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</si>
  <si>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</si>
  <si>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</si>
  <si>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</si>
  <si>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</si>
  <si>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กำไรขาดทุนเบ็ดเสร็จอื่น</t>
  </si>
  <si>
    <t>รวมองค์ประกอบ</t>
  </si>
  <si>
    <t>รวมส่วนของ</t>
  </si>
  <si>
    <t>ส่วนของ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</si>
  <si>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</si>
  <si>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</si>
  <si>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</si>
  <si>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</si>
  <si>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</si>
  <si>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</si>
  <si>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</si>
  <si>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</si>
  <si>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</si>
  <si>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</si>
  <si>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</si>
  <si>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</si>
  <si>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</si>
  <si>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</si>
  <si>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</si>
  <si>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</si>
  <si>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</si>
  <si>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</si>
  <si>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</si>
  <si>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</si>
  <si>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</si>
  <si>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</si>
  <si>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</si>
  <si>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</si>
  <si>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</si>
  <si>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</si>
  <si>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</si>
  <si>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</si>
  <si>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</si>
  <si>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 xml:space="preserve">(พันบาท) </t>
  </si>
  <si>
    <t>งบกำไรขาดทุนเบ็ดเสร็จ (ไม่ได้ตรวจสอบ)</t>
  </si>
  <si>
    <t>(พันบาท)</t>
  </si>
  <si>
    <t>งบกระแสเงินสด (ไม่ได้ตรวจสอบ)</t>
  </si>
  <si>
    <t>ลูกหนี้หมุนเวียนอื่น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</si>
  <si>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</si>
  <si>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</si>
  <si>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</si>
  <si>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t>สำหรับงวดสามเดือน</t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</si>
  <si>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</si>
  <si>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</si>
  <si>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</si>
  <si>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</si>
  <si>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</si>
  <si>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</si>
  <si>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</si>
  <si>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</si>
  <si>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</si>
  <si>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</si>
  <si>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</si>
  <si>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</si>
  <si>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</si>
  <si>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</si>
  <si>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ส่วนที่เป็นของส่วนได้เสียที่ไม่มีอำนาจควบคุม</t>
  </si>
  <si>
    <t>เงินสดรับจากเงินกู้ยืมระยะยาวจากสถาบันการเงิน</t>
  </si>
  <si>
    <t>(ไม่ได้ตรวจสอบ)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</si>
  <si>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</si>
  <si>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</si>
  <si>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</si>
  <si>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กระแสเงินสดสุทธิได้มาจาก (ใช้ไปใน) กิจกรรมจัดหาเงิน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</si>
  <si>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</si>
  <si>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</si>
  <si>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</si>
  <si>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</si>
  <si>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</si>
  <si>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</si>
  <si>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กำไร (ขาดทุน) เบ็ดเสร็จอื่นสำหรับงวด - สุทธิจากภาษี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</si>
  <si>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</si>
  <si>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</si>
  <si>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</si>
  <si>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</si>
  <si>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เงินสดและรายการเทียบเท่าเงินสด ณ 1 มกราคม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</si>
  <si>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</si>
  <si>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</si>
  <si>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</si>
  <si>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</si>
  <si>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</si>
  <si>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ผลต่างของอัตราแลกเปลี่ยนจากการแปลงค่างบการเงิน</t>
  </si>
  <si>
    <t>ภาษีเงินได้ของรายการที่จะไม่ถูกจัดประเภทใหม่ไว้ในกำไรหรือขาดทุนในภายหลัง</t>
  </si>
  <si>
    <t>งบการเงิน</t>
  </si>
  <si>
    <t>และบริษัทร่วม</t>
  </si>
  <si>
    <t>หนี้สินไม่หมุนเวียนอื่น</t>
  </si>
  <si>
    <t>ส่วนได้เสียที่ไม่มีอำนาจควบคุม</t>
  </si>
  <si>
    <t>กำไร (ขาดทุน) จากอัตราแลกเปลี่ยนสุทธิ</t>
  </si>
  <si>
    <t>เงินสดจ่ายเพื่อซื้ออาคารและอุปกรณ์</t>
  </si>
  <si>
    <t>เงินสดจ่ายเพื่อชำระเงินกู้ยืมระยะสั้นจากสถาบันการเงิน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</si>
  <si>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</si>
  <si>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</si>
  <si>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สินทรัพย์อนุพันธ์</t>
  </si>
  <si>
    <t>หนี้สินอนุพันธ์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</si>
  <si>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</si>
  <si>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</si>
  <si>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ของการร่วมค้า</t>
  </si>
  <si>
    <t>ที่ใช้วิธีส่วนได้เสีย</t>
  </si>
  <si>
    <t>รายได้ตามสัญญาเช่า</t>
  </si>
  <si>
    <t>เงินสดจ่ายชำระหนี้สินตามสัญญาเช่า</t>
  </si>
  <si>
    <t>สินทรัพย์ทางการเงินหมุนเวียนอื่น</t>
  </si>
  <si>
    <t>รวมรายการกับผู้เป็นเจ้าของที่บันทึกโดยตรงเข้าส่วนของผู้ถือหุ้น</t>
  </si>
  <si>
    <t>เงินให้กู้ยืมระยะยาวแก่กิจการอื่น</t>
  </si>
  <si>
    <t>เงินกู้ยืมระยะสั้นจากกิจการที่เกี่ยวข้องกัน</t>
  </si>
  <si>
    <t>สำรอง</t>
  </si>
  <si>
    <t>การป้องกัน</t>
  </si>
  <si>
    <t>หนี้สินตามสัญญาเช่า</t>
  </si>
  <si>
    <t>การแปลงค่า</t>
  </si>
  <si>
    <t>ในมูลค่ายุติธรรม</t>
  </si>
  <si>
    <t>การเปลี่ยนแปลง</t>
  </si>
  <si>
    <t>อสังหาริมทรัพย์เพื่อการลงทุน</t>
  </si>
  <si>
    <t>กระแสเงินสดสุทธิได้มาจาก (ใช้ไปใน) กิจกรรมลงทุน</t>
  </si>
  <si>
    <t>(ค่าใช้จ่าย) รายได้ภาษีเงินได้</t>
  </si>
  <si>
    <t>ส่วนแบ่งกำไรของการร่วมค้าและบริษัทร่วมที่ใช้วิธีส่วนได้เสีย (สุทธิจากภาษี)</t>
  </si>
  <si>
    <t>ค่าใช้จ่าย (รายได้) ภาษีเงินได้</t>
  </si>
  <si>
    <t>เงินสดจ่ายเพื่อชำระเงินกู้ยืมระยะสั้นจากกิจการที่เกี่ยวข้องกัน</t>
  </si>
  <si>
    <t>สินทรัพย์อนุพันธ์ที่ถึงกำหนดชำระภายในหนึ่งปี</t>
  </si>
  <si>
    <t>ลูกหนี้ตามสัญญาเช่า</t>
  </si>
  <si>
    <t>เงินกู้ยืมระยะยาว</t>
  </si>
  <si>
    <t>ภาษีเงินได้ของรายการที่จะถูกจัดประเภทใหม่ไว้ในกำไรหรือขาดทุนในภายหลัง</t>
  </si>
  <si>
    <t>เจ้าหนี้การค้าและเจ้าหนี้หมุนเวียนอื่น</t>
  </si>
  <si>
    <t xml:space="preserve">   มูลค่ายุติธรรมผ่านกำไรขาดทุนเบ็ดเสร็จอื่น</t>
  </si>
  <si>
    <t>ส่วนที่เป็นของบริษัท</t>
  </si>
  <si>
    <t>ปรับปรุงมูลค่ายุติธรรมของลูกหนี้ตามสัญญาเช่าและปรับปรุงสัญญาเช่า</t>
  </si>
  <si>
    <t>จ่ายเงินปันผลให้ส่วนได้เสียที่ไม่มีอำนาจควบคุม</t>
  </si>
  <si>
    <t>เงินปันผล</t>
  </si>
  <si>
    <t>รวมส่วนของบริษัท</t>
  </si>
  <si>
    <t>กำไรจากการเปลี่ยนแปลงมูลค่ายุติธรรมของอนุพันธ์</t>
  </si>
  <si>
    <t>เงินสดและรายการเทียบเท่าเงินสดเพิ่มขึ้น (ลดลง) สุทธิ</t>
  </si>
  <si>
    <t>กำไร (ขาดทุน) เบ็ดเสร็จสำหรับงวด</t>
  </si>
  <si>
    <t>(หุ้นสามัญจำนวน 2,219,230,770 หุ้น มูลค่า 10 บาทต่อหุ้น)</t>
  </si>
  <si>
    <t>(หุ้นสามัญจำนวน 2,174,999,985 หุ้น มูลค่า 10 บาทต่อหุ้น)</t>
  </si>
  <si>
    <t>ทุน</t>
  </si>
  <si>
    <t>ทุนที่ออก</t>
  </si>
  <si>
    <t>การจัดสรรส่วนทุนให้ผู้ถือหุ้น</t>
  </si>
  <si>
    <t>รวมการจัดสรรส่วนทุนให้ผู้ถือหุ้น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</si>
  <si>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</si>
  <si>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กำไร (ขาดทุน) เบ็ดเสร็จอื่น</t>
  </si>
  <si>
    <t>รวมกำไร (ขาดทุน) เบ็ดเสร็จสำหรับงวด</t>
  </si>
  <si>
    <t>2567</t>
  </si>
  <si>
    <t>งบการเปลี่ยนแปลงส่วนของผู้ถือหุ้น (ไม่ได้ตรวจสอบ)</t>
  </si>
  <si>
    <t>ยอดคงเหลือ ณ วันที่ 1 มกราคม 2567</t>
  </si>
  <si>
    <t>งบฐานะการเงิน</t>
  </si>
  <si>
    <t>ลูกหนี้การค้า</t>
  </si>
  <si>
    <t>สินทรัพย์ไม่มีตัวตนอื่น</t>
  </si>
  <si>
    <t>สินทรัพย์ภาษีเงินได้รอการตัดบัญชี</t>
  </si>
  <si>
    <t>2, 6</t>
  </si>
  <si>
    <t>หุ้นกู้ที่ถึงกำหนดชำระในหนึ่งปี</t>
  </si>
  <si>
    <t>การแบ่งปันกำไร (ขาดทุน) เบ็ดเสร็จรวม</t>
  </si>
  <si>
    <t>กำไร (ขาดทุน) เบ็ดเสร็จรวมสำหรับงวด</t>
  </si>
  <si>
    <t>ผลกำไร (ขาดทุน) จากการป้องกันความเสี่ยงกระแสเงินสด</t>
  </si>
  <si>
    <t>ตัดจำหน่ายภาษีถูกหัก ณ ที่จ่าย</t>
  </si>
  <si>
    <t>รวมส่วน</t>
  </si>
  <si>
    <t>ค่าเสื่อมราคาและค่าตัดจำหน่าย</t>
  </si>
  <si>
    <t>เงินสดจ่ายเพื่อลงทุนในบริษัทร่วมและการร่วมค้า</t>
  </si>
  <si>
    <t>กำไร (ขาดทุน)</t>
  </si>
  <si>
    <t>2568</t>
  </si>
  <si>
    <t>ยอดคงเหลือ ณ วันที่ 1 มกราคม 2568</t>
  </si>
  <si>
    <t>2, 7</t>
  </si>
  <si>
    <t>ผลขาดทุนจากเงินลงทุนในตราสารทุนที่กำหนดให้วัดมูลค่าด้วย</t>
  </si>
  <si>
    <t>ขาดทุนจากการปรับมูลค่าวัสดุสำรองคลังล้าสมัย</t>
  </si>
  <si>
    <t>30 มิถุนายน</t>
  </si>
  <si>
    <t>สิ้นสุดวันที่ 30 มิถุนายน</t>
  </si>
  <si>
    <t>สำหรับงวดหกเดือน</t>
  </si>
  <si>
    <t>การแบ่งปันกำไร</t>
  </si>
  <si>
    <t>สำหรับงวดหกเดือนสิ้นสุดวันที่ 30 มิถุนายน 2567</t>
  </si>
  <si>
    <t>ยอดคงเหลือ ณ วันที่ 30 มิถุนายน 2567</t>
  </si>
  <si>
    <t>สำหรับงวดหกเดือนสิ้นสุดวันที่ 30 มิถุนายน 2568</t>
  </si>
  <si>
    <t xml:space="preserve">    </t>
  </si>
  <si>
    <t>ยอดคงเหลือ ณ วันที่ 30 มิถุนายน 2568</t>
  </si>
  <si>
    <t>เงินสดและรายการเทียบเท่าเงินสด ณ 30 มิถุนายน</t>
  </si>
  <si>
    <t>(กำไร) ขาดทุนจากการจำหน่ายที่ดินและอุปกรณ์</t>
  </si>
  <si>
    <t>(กลับรายการ) ขาดทุนจากการปรับมูลค่าน้ำมันเชื้อเพลิง</t>
  </si>
  <si>
    <t>ภาษีเงินได้รับคืน(จ่ายออก)</t>
  </si>
  <si>
    <t>เงินสดรับ (จ่าย) สุทธิในสินทรัพย์ทางการเงิน</t>
  </si>
  <si>
    <t>เงินสดรับจากการจำหน่ายที่ดินและอุปกรณ์</t>
  </si>
  <si>
    <t>เงินสดรับจากเงินกู้ยืมระยะสั้นจากกิจการที่เกี่ยวข้องกัน</t>
  </si>
  <si>
    <t>2, 10</t>
  </si>
  <si>
    <t>6, 10</t>
  </si>
  <si>
    <t>การเปลี่ยนแปลงในส่วนได้เสียในบริษัทย่อย</t>
  </si>
  <si>
    <t>การได้มาซึ่งส่วนได้เสียที่ไม่มีอำนาจควบคุมโดยอำนาจควบคุมเปลี่ยนแปลง</t>
  </si>
  <si>
    <t>รวมการเปลี่ยนแปลงในส่วนได้เสียในบริษัทย่อย</t>
  </si>
  <si>
    <t>ผลขาดทุนจากการวัดมูลค่าใหม่ของผลประโยชน์พนักงานที่กำหนดไว้</t>
  </si>
  <si>
    <t>เงินสดรับจากการจำหน่ายเงินลงทุน</t>
  </si>
  <si>
    <t>ผลขาดทุนจากการเปลี่ยนแปลงมูลค่ายุติธรรมของอนุพันธ์</t>
  </si>
  <si>
    <t>กำไรก่อนภาษีเงินได้</t>
  </si>
  <si>
    <t>กำไรสำหรับงวด</t>
  </si>
  <si>
    <t>ผลขาดทุนจากการป้องกันความเสี่ยงกระแสเงินสด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</si>
  <si>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</si>
  <si>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ผลกำไรจากการเปลี่ยนแปลงมูลค่ายุติธรรมของอนุพันธ์</t>
  </si>
  <si>
    <t>(กำไร) ขาดทุนจากอัตราแลกเปลี่ยนที่ยังไม่เกิดขึ้นจริง</t>
  </si>
  <si>
    <t>กำไรจากการปรับมูลค่ายุติธรรมของสินทรัพย์ทางการเงินอื่น</t>
  </si>
  <si>
    <t>กำไรจากการจำหน่ายสินทรัพย์ทางการเงินอื่น</t>
  </si>
  <si>
    <t>เงินให้กู้ยืมระยะยาว</t>
  </si>
  <si>
    <t>ขาดทุนจากการด้อยค่าที่รับรู้ในกำไรหรือขาดทุน</t>
  </si>
  <si>
    <t>ขาดทุนจากการขายเงินลงทุนและจัดประเภทใหม่ในการร่วมค้า</t>
  </si>
  <si>
    <t>เงินสดรับสุทธิเงินลงทุนในบริษัทย่อย</t>
  </si>
  <si>
    <t>เงินสดรับชำระคืนจากเงินให้กู้ยืมแก่กิจการที่เกี่ยวข้องกัน</t>
  </si>
  <si>
    <t>เงินสดจ่ายเพื่อซื้อสินทรัพย์ไม่มีตัวตน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</si>
</sst>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_(* #,##0_);_(* \(#,##0\);_(* &quot;-&quot;??_);_(@_)"/>
    <numFmt numFmtId="190" formatCode="#,##0;\(#,##0\)"/>
    <numFmt numFmtId="191" formatCode="#,###;\(#,###\)"/>
    <numFmt numFmtId="192" formatCode="0.0000"/>
    <numFmt numFmtId="193" formatCode="_(#,##0_);\(#,##0\);_(\-_)"/>
    <numFmt numFmtId="194" formatCode="0.0%"/>
    <numFmt numFmtId="195" formatCode="#,##0.00;[Red]\(#,##0.00\)"/>
    <numFmt numFmtId="196" formatCode="_(* #,##0.00000_);_(* \(#,##0.00000\);_(* &quot;-&quot;??_);_(@_)"/>
    <numFmt numFmtId="197" formatCode="\t&quot;฿&quot;#,##0_);[Red]\(\t&quot;฿&quot;#,##0\)"/>
    <numFmt numFmtId="198" formatCode="&quot;$&quot;#,##0.000000_);[Red]\(&quot;$&quot;#,##0.000000\)"/>
    <numFmt numFmtId="199" formatCode="&quot;$&quot;#,##0.00;\(&quot;$&quot;#,##0.00\)"/>
    <numFmt numFmtId="200" formatCode="&quot;$&quot;#,##0.00000_);[Red]\(&quot;$&quot;#,##0.00000\)"/>
    <numFmt numFmtId="201" formatCode="##\ &quot;years&quot;"/>
    <numFmt numFmtId="202" formatCode="&quot;?&quot;#,##0.0;[Red]\-&quot;?&quot;#,##0.0"/>
    <numFmt numFmtId="203" formatCode="_-[$€-2]* #,##0.00_-;\-[$€-2]* #,##0.00_-;_-[$€-2]* &quot;-&quot;??_-"/>
    <numFmt numFmtId="204" formatCode="#,##0_ ;\(#,##0\)_-;&quot;-&quot;"/>
    <numFmt numFmtId="205" formatCode="0.00\ \x;\(0.00\ \x\);0.00\ \x"/>
    <numFmt numFmtId="206" formatCode="&quot;$&quot;#,##0"/>
    <numFmt numFmtId="207" formatCode="_-* #,##0\ _P_t_s_-;\-* #,##0\ _P_t_s_-;_-* &quot;-&quot;\ _P_t_s_-;_-@_-"/>
    <numFmt numFmtId="208" formatCode="_-* #,##0\ &quot;Pts&quot;_-;\-* #,##0\ &quot;Pts&quot;_-;_-* &quot;-&quot;\ &quot;Pts&quot;_-;_-@_-"/>
    <numFmt numFmtId="209" formatCode="_-* #,##0.00\ &quot;Pts&quot;_-;\-* #,##0.00\ &quot;Pts&quot;_-;_-* &quot;-&quot;??\ &quot;Pts&quot;_-;_-@_-"/>
    <numFmt numFmtId="210" formatCode="#,###,_);\(#,###,\)"/>
    <numFmt numFmtId="211" formatCode="0.00%;\(0.00%\)"/>
    <numFmt numFmtId="212" formatCode="#,##0.0\x;\(#,##0.0\x\)"/>
    <numFmt numFmtId="213" formatCode="##\ &quot;months&quot;"/>
    <numFmt numFmtId="214" formatCode="0.00\ \ \x"/>
    <numFmt numFmtId="215" formatCode="dd\ mmm\ yyyy"/>
    <numFmt numFmtId="216" formatCode="_-&quot;$&quot;* #,##0_-;\-&quot;$&quot;* #,##0_-;_-&quot;$&quot;* &quot;-&quot;_-;_-@_-"/>
    <numFmt numFmtId="217" formatCode="_-&quot;$&quot;* #,##0.00_-;\-&quot;$&quot;* #,##0.00_-;_-&quot;$&quot;* &quot;-&quot;??_-;_-@_-"/>
    <numFmt numFmtId="218" formatCode="General_)"/>
  </numFmts>
  <fonts count="118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sz val="14"/>
      <color rgb="FF3366FF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b/>
      <i/>
      <sz val="15"/>
      <color theme="1"/>
      <name val="Angsana New"/>
      <family val="1"/>
    </font>
    <font>
      <sz val="13"/>
      <name val="AngsanaUPC"/>
      <family val="1"/>
      <charset val="222"/>
    </font>
    <font>
      <sz val="15"/>
      <color rgb="FFFF0000"/>
      <name val="Angsana New"/>
      <family val="1"/>
    </font>
    <font>
      <sz val="15"/>
      <color theme="7" tint="-0.499984740745262"/>
      <name val="Angsana New"/>
      <family val="1"/>
    </font>
    <font>
      <sz val="15"/>
      <color theme="9" tint="0.79998168889431442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4">
    <xf numFmtId="0" fontId="0" fillId="0" borderId="0"/>
    <xf numFmtId="191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93" fontId="21" fillId="20" borderId="0" applyAlignment="0">
      <alignment horizontal="left"/>
      <protection locked="0"/>
    </xf>
    <xf numFmtId="194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8" fontId="17" fillId="0" borderId="0"/>
    <xf numFmtId="0" fontId="27" fillId="21" borderId="4">
      <alignment wrapText="1"/>
    </xf>
    <xf numFmtId="193" fontId="28" fillId="25" borderId="5" applyProtection="0">
      <alignment horizontal="center"/>
    </xf>
    <xf numFmtId="190" fontId="29" fillId="0" borderId="0" applyFill="0" applyBorder="0">
      <protection locked="0"/>
    </xf>
    <xf numFmtId="199" fontId="17" fillId="0" borderId="0" applyFill="0" applyBorder="0"/>
    <xf numFmtId="199" fontId="29" fillId="0" borderId="0" applyFill="0" applyBorder="0">
      <protection locked="0"/>
    </xf>
    <xf numFmtId="38" fontId="30" fillId="0" borderId="6" applyBorder="0"/>
    <xf numFmtId="200" fontId="17" fillId="0" borderId="0"/>
    <xf numFmtId="189" fontId="17" fillId="0" borderId="0"/>
    <xf numFmtId="15" fontId="17" fillId="0" borderId="0"/>
    <xf numFmtId="15" fontId="29" fillId="0" borderId="0" applyFill="0" applyBorder="0">
      <protection locked="0"/>
    </xf>
    <xf numFmtId="201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92" fontId="17" fillId="0" borderId="0" applyFill="0" applyBorder="0">
      <alignment horizontal="right"/>
    </xf>
    <xf numFmtId="192" fontId="29" fillId="0" borderId="0" applyFill="0" applyBorder="0">
      <protection locked="0"/>
    </xf>
    <xf numFmtId="0" fontId="31" fillId="26" borderId="0"/>
    <xf numFmtId="202" fontId="17" fillId="0" borderId="0"/>
    <xf numFmtId="0" fontId="31" fillId="26" borderId="7"/>
    <xf numFmtId="0" fontId="31" fillId="26" borderId="7"/>
    <xf numFmtId="0" fontId="32" fillId="27" borderId="0"/>
    <xf numFmtId="203" fontId="17" fillId="0" borderId="0" applyFont="0" applyFill="0" applyBorder="0" applyAlignment="0" applyProtection="0"/>
    <xf numFmtId="0" fontId="17" fillId="28" borderId="0" applyNumberFormat="0" applyFont="0" applyAlignment="0"/>
    <xf numFmtId="193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3" fontId="17" fillId="32" borderId="0" applyNumberFormat="0" applyFont="0" applyAlignment="0">
      <alignment horizontal="left"/>
    </xf>
    <xf numFmtId="193" fontId="22" fillId="33" borderId="0" applyNumberFormat="0" applyAlignment="0">
      <alignment horizontal="left"/>
    </xf>
    <xf numFmtId="193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4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5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206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207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37" fontId="46" fillId="0" borderId="0"/>
    <xf numFmtId="210" fontId="17" fillId="0" borderId="0"/>
    <xf numFmtId="211" fontId="47" fillId="0" borderId="0"/>
    <xf numFmtId="0" fontId="47" fillId="0" borderId="0"/>
    <xf numFmtId="212" fontId="47" fillId="0" borderId="0">
      <alignment horizontal="right"/>
    </xf>
    <xf numFmtId="0" fontId="7" fillId="0" borderId="0"/>
    <xf numFmtId="0" fontId="7" fillId="0" borderId="0"/>
    <xf numFmtId="0" fontId="99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99" fillId="0" borderId="0"/>
    <xf numFmtId="0" fontId="103" fillId="0" borderId="0"/>
    <xf numFmtId="0" fontId="7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103" fillId="0" borderId="0"/>
    <xf numFmtId="0" fontId="99" fillId="0" borderId="0"/>
    <xf numFmtId="0" fontId="100" fillId="0" borderId="0"/>
    <xf numFmtId="0" fontId="48" fillId="0" borderId="0"/>
    <xf numFmtId="0" fontId="48" fillId="0" borderId="0"/>
    <xf numFmtId="0" fontId="3" fillId="0" borderId="0"/>
    <xf numFmtId="0" fontId="102" fillId="0" borderId="0"/>
    <xf numFmtId="0" fontId="3" fillId="0" borderId="0"/>
    <xf numFmtId="0" fontId="17" fillId="0" borderId="0"/>
    <xf numFmtId="0" fontId="49" fillId="0" borderId="0"/>
    <xf numFmtId="0" fontId="48" fillId="0" borderId="0"/>
    <xf numFmtId="0" fontId="7" fillId="0" borderId="0"/>
    <xf numFmtId="0" fontId="7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02" fillId="0" borderId="0"/>
    <xf numFmtId="0" fontId="17" fillId="0" borderId="0"/>
    <xf numFmtId="0" fontId="29" fillId="0" borderId="0" applyFill="0" applyBorder="0">
      <protection locked="0"/>
    </xf>
    <xf numFmtId="0" fontId="11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213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4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93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5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204" fontId="17" fillId="0" borderId="0"/>
    <xf numFmtId="0" fontId="49" fillId="0" borderId="0"/>
    <xf numFmtId="0" fontId="49" fillId="0" borderId="0"/>
    <xf numFmtId="193" fontId="17" fillId="0" borderId="30" applyAlignment="0">
      <alignment horizontal="center"/>
    </xf>
    <xf numFmtId="193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90" fontId="74" fillId="0" borderId="10" applyFill="0"/>
    <xf numFmtId="190" fontId="74" fillId="0" borderId="30" applyFill="0"/>
    <xf numFmtId="190" fontId="17" fillId="0" borderId="10" applyFill="0"/>
    <xf numFmtId="190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0" fontId="57" fillId="0" borderId="0" applyNumberFormat="0" applyFill="0" applyBorder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18" fontId="97" fillId="0" borderId="0"/>
    <xf numFmtId="0" fontId="2" fillId="0" borderId="0"/>
    <xf numFmtId="0" fontId="1" fillId="0" borderId="0"/>
    <xf numFmtId="0" fontId="3" fillId="0" borderId="0"/>
    <xf numFmtId="188" fontId="17" fillId="0" borderId="0" applyFont="0" applyFill="0" applyBorder="0" applyAlignment="0" applyProtection="0"/>
  </cellStyleXfs>
  <cellXfs count="198">
    <xf numFmtId="0" fontId="0" fillId="0" borderId="0" xfId="0"/>
    <xf numFmtId="0" fontId="10" fillId="0" borderId="0" xfId="0" applyFont="1" applyProtection="1">
      <protection locked="0"/>
    </xf>
    <xf numFmtId="0" fontId="3" fillId="0" borderId="0" xfId="266" applyProtection="1">
      <protection locked="0"/>
    </xf>
    <xf numFmtId="0" fontId="4" fillId="0" borderId="0" xfId="266" applyFont="1" applyProtection="1">
      <protection locked="0"/>
    </xf>
    <xf numFmtId="0" fontId="4" fillId="0" borderId="0" xfId="266" applyFont="1" applyAlignment="1" applyProtection="1">
      <alignment horizontal="center"/>
      <protection locked="0"/>
    </xf>
    <xf numFmtId="0" fontId="4" fillId="0" borderId="0" xfId="266" applyFont="1" applyAlignment="1" applyProtection="1">
      <alignment horizontal="right"/>
      <protection locked="0"/>
    </xf>
    <xf numFmtId="0" fontId="5" fillId="0" borderId="0" xfId="266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266" applyFont="1" applyAlignment="1" applyProtection="1">
      <alignment horizontal="center"/>
      <protection locked="0"/>
    </xf>
    <xf numFmtId="49" fontId="3" fillId="0" borderId="0" xfId="266" applyNumberFormat="1" applyAlignment="1" applyProtection="1">
      <alignment horizontal="center"/>
      <protection locked="0"/>
    </xf>
    <xf numFmtId="0" fontId="3" fillId="0" borderId="0" xfId="266" applyAlignment="1" applyProtection="1">
      <alignment horizontal="center"/>
      <protection locked="0"/>
    </xf>
    <xf numFmtId="0" fontId="5" fillId="0" borderId="0" xfId="472" applyFont="1" applyAlignment="1" applyProtection="1">
      <alignment horizontal="left"/>
      <protection locked="0"/>
    </xf>
    <xf numFmtId="189" fontId="3" fillId="0" borderId="0" xfId="266" applyNumberFormat="1" applyProtection="1">
      <protection locked="0"/>
    </xf>
    <xf numFmtId="189" fontId="3" fillId="0" borderId="0" xfId="32" applyNumberFormat="1" applyFont="1" applyFill="1" applyAlignment="1" applyProtection="1">
      <protection locked="0"/>
    </xf>
    <xf numFmtId="189" fontId="111" fillId="0" borderId="0" xfId="32" applyNumberFormat="1" applyFont="1" applyFill="1" applyAlignment="1" applyProtection="1">
      <protection locked="0"/>
    </xf>
    <xf numFmtId="0" fontId="3" fillId="0" borderId="0" xfId="0" applyFont="1" applyProtection="1">
      <protection locked="0"/>
    </xf>
    <xf numFmtId="189" fontId="3" fillId="0" borderId="0" xfId="32" applyNumberFormat="1" applyFont="1" applyFill="1" applyAlignment="1" applyProtection="1">
      <alignment horizontal="center"/>
      <protection locked="0"/>
    </xf>
    <xf numFmtId="0" fontId="3" fillId="0" borderId="0" xfId="266" applyAlignment="1" applyProtection="1">
      <alignment horizontal="left"/>
      <protection locked="0"/>
    </xf>
    <xf numFmtId="189" fontId="4" fillId="0" borderId="0" xfId="32" applyNumberFormat="1" applyFont="1" applyFill="1" applyBorder="1" applyAlignment="1" applyProtection="1">
      <protection locked="0"/>
    </xf>
    <xf numFmtId="189" fontId="4" fillId="0" borderId="0" xfId="266" applyNumberFormat="1" applyFont="1" applyAlignment="1" applyProtection="1">
      <alignment horizontal="right"/>
      <protection locked="0"/>
    </xf>
    <xf numFmtId="0" fontId="5" fillId="0" borderId="0" xfId="266" applyFont="1" applyProtection="1">
      <protection locked="0"/>
    </xf>
    <xf numFmtId="0" fontId="6" fillId="0" borderId="0" xfId="266" applyFont="1" applyProtection="1">
      <protection locked="0"/>
    </xf>
    <xf numFmtId="189" fontId="111" fillId="0" borderId="0" xfId="32" applyNumberFormat="1" applyFont="1" applyFill="1" applyBorder="1" applyAlignment="1" applyProtection="1">
      <protection locked="0"/>
    </xf>
    <xf numFmtId="0" fontId="10" fillId="0" borderId="0" xfId="266" applyFont="1" applyProtection="1">
      <protection locked="0"/>
    </xf>
    <xf numFmtId="0" fontId="4" fillId="0" borderId="0" xfId="266" applyFont="1" applyAlignment="1" applyProtection="1">
      <alignment horizontal="left"/>
      <protection locked="0"/>
    </xf>
    <xf numFmtId="188" fontId="3" fillId="0" borderId="0" xfId="266" applyNumberFormat="1" applyProtection="1">
      <protection locked="0"/>
    </xf>
    <xf numFmtId="188" fontId="3" fillId="0" borderId="0" xfId="32" applyFont="1" applyFill="1" applyAlignment="1" applyProtection="1">
      <protection locked="0"/>
    </xf>
    <xf numFmtId="189" fontId="112" fillId="0" borderId="0" xfId="32" applyNumberFormat="1" applyFont="1" applyFill="1" applyAlignment="1" applyProtection="1">
      <protection locked="0"/>
    </xf>
    <xf numFmtId="189" fontId="4" fillId="0" borderId="0" xfId="32" applyNumberFormat="1" applyFont="1" applyFill="1" applyAlignment="1" applyProtection="1">
      <protection locked="0"/>
    </xf>
    <xf numFmtId="189" fontId="104" fillId="0" borderId="0" xfId="266" applyNumberFormat="1" applyFont="1" applyProtection="1">
      <protection locked="0"/>
    </xf>
    <xf numFmtId="0" fontId="6" fillId="0" borderId="0" xfId="266" quotePrefix="1" applyFont="1" applyProtection="1">
      <protection locked="0"/>
    </xf>
    <xf numFmtId="189" fontId="104" fillId="0" borderId="34" xfId="32" applyNumberFormat="1" applyFont="1" applyFill="1" applyBorder="1" applyAlignment="1" applyProtection="1">
      <protection locked="0"/>
    </xf>
    <xf numFmtId="189" fontId="3" fillId="0" borderId="34" xfId="32" applyNumberFormat="1" applyFont="1" applyFill="1" applyBorder="1" applyAlignment="1" applyProtection="1">
      <protection locked="0"/>
    </xf>
    <xf numFmtId="189" fontId="3" fillId="0" borderId="0" xfId="32" applyNumberFormat="1" applyFont="1" applyFill="1" applyBorder="1" applyAlignment="1" applyProtection="1">
      <protection locked="0"/>
    </xf>
    <xf numFmtId="189" fontId="3" fillId="0" borderId="34" xfId="266" applyNumberFormat="1" applyBorder="1" applyProtection="1">
      <protection locked="0"/>
    </xf>
    <xf numFmtId="189" fontId="3" fillId="0" borderId="35" xfId="32" applyNumberFormat="1" applyFont="1" applyFill="1" applyBorder="1" applyAlignment="1" applyProtection="1">
      <protection locked="0"/>
    </xf>
    <xf numFmtId="189" fontId="4" fillId="0" borderId="38" xfId="32" applyNumberFormat="1" applyFont="1" applyFill="1" applyBorder="1" applyAlignment="1" applyProtection="1"/>
    <xf numFmtId="189" fontId="4" fillId="0" borderId="34" xfId="32" applyNumberFormat="1" applyFont="1" applyFill="1" applyBorder="1" applyAlignment="1" applyProtection="1"/>
    <xf numFmtId="189" fontId="4" fillId="0" borderId="35" xfId="32" applyNumberFormat="1" applyFont="1" applyFill="1" applyBorder="1" applyAlignment="1" applyProtection="1"/>
    <xf numFmtId="189" fontId="4" fillId="0" borderId="0" xfId="32" applyNumberFormat="1" applyFont="1" applyFill="1" applyAlignment="1" applyProtection="1"/>
    <xf numFmtId="0" fontId="3" fillId="0" borderId="0" xfId="287" applyFont="1" applyProtection="1">
      <protection locked="0"/>
    </xf>
    <xf numFmtId="0" fontId="4" fillId="0" borderId="0" xfId="287" applyFont="1" applyProtection="1">
      <protection locked="0"/>
    </xf>
    <xf numFmtId="0" fontId="5" fillId="0" borderId="0" xfId="287" applyFont="1" applyAlignment="1" applyProtection="1">
      <alignment horizontal="centerContinuous"/>
      <protection locked="0"/>
    </xf>
    <xf numFmtId="0" fontId="4" fillId="0" borderId="0" xfId="287" applyFont="1" applyAlignment="1" applyProtection="1">
      <alignment horizontal="centerContinuous"/>
      <protection locked="0"/>
    </xf>
    <xf numFmtId="0" fontId="4" fillId="0" borderId="0" xfId="287" applyFont="1" applyAlignment="1" applyProtection="1">
      <alignment horizontal="right"/>
      <protection locked="0"/>
    </xf>
    <xf numFmtId="189" fontId="3" fillId="0" borderId="0" xfId="32" applyNumberFormat="1" applyFont="1" applyFill="1" applyBorder="1" applyAlignment="1" applyProtection="1">
      <alignment horizontal="center"/>
      <protection locked="0"/>
    </xf>
    <xf numFmtId="189" fontId="3" fillId="0" borderId="0" xfId="32" applyNumberFormat="1" applyFont="1" applyFill="1" applyBorder="1" applyAlignment="1" applyProtection="1">
      <alignment horizontal="left"/>
      <protection locked="0"/>
    </xf>
    <xf numFmtId="189" fontId="4" fillId="0" borderId="0" xfId="32" applyNumberFormat="1" applyFont="1" applyFill="1" applyBorder="1" applyAlignment="1" applyProtection="1">
      <alignment horizontal="center"/>
      <protection locked="0"/>
    </xf>
    <xf numFmtId="0" fontId="6" fillId="0" borderId="0" xfId="287" applyFont="1" applyAlignment="1" applyProtection="1">
      <alignment horizontal="center"/>
      <protection locked="0"/>
    </xf>
    <xf numFmtId="0" fontId="5" fillId="0" borderId="0" xfId="287" applyFont="1" applyAlignment="1" applyProtection="1">
      <alignment horizontal="center"/>
      <protection locked="0"/>
    </xf>
    <xf numFmtId="0" fontId="5" fillId="0" borderId="0" xfId="266" applyFont="1" applyAlignment="1" applyProtection="1">
      <alignment horizontal="left"/>
      <protection locked="0"/>
    </xf>
    <xf numFmtId="188" fontId="3" fillId="0" borderId="0" xfId="287" applyNumberFormat="1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194" applyFont="1" applyAlignment="1" applyProtection="1">
      <alignment horizontal="left"/>
      <protection locked="0"/>
    </xf>
    <xf numFmtId="0" fontId="6" fillId="0" borderId="0" xfId="194" applyFont="1" applyAlignment="1" applyProtection="1">
      <alignment horizontal="center"/>
      <protection locked="0"/>
    </xf>
    <xf numFmtId="0" fontId="12" fillId="0" borderId="0" xfId="194" applyFont="1" applyProtection="1">
      <protection locked="0"/>
    </xf>
    <xf numFmtId="0" fontId="3" fillId="0" borderId="0" xfId="194" applyFont="1" applyAlignment="1" applyProtection="1">
      <alignment horizontal="left"/>
      <protection locked="0"/>
    </xf>
    <xf numFmtId="188" fontId="4" fillId="0" borderId="34" xfId="287" applyNumberFormat="1" applyFont="1" applyBorder="1" applyProtection="1">
      <protection locked="0"/>
    </xf>
    <xf numFmtId="189" fontId="3" fillId="0" borderId="0" xfId="287" applyNumberFormat="1" applyFont="1" applyProtection="1">
      <protection locked="0"/>
    </xf>
    <xf numFmtId="0" fontId="3" fillId="0" borderId="0" xfId="287" applyFont="1" applyAlignment="1" applyProtection="1">
      <alignment horizontal="center"/>
      <protection locked="0"/>
    </xf>
    <xf numFmtId="189" fontId="4" fillId="0" borderId="0" xfId="32" applyNumberFormat="1" applyFont="1" applyFill="1" applyAlignment="1" applyProtection="1">
      <alignment horizontal="center"/>
    </xf>
    <xf numFmtId="189" fontId="4" fillId="0" borderId="10" xfId="32" applyNumberFormat="1" applyFont="1" applyFill="1" applyBorder="1" applyAlignment="1" applyProtection="1"/>
    <xf numFmtId="189" fontId="4" fillId="0" borderId="10" xfId="32" applyNumberFormat="1" applyFont="1" applyFill="1" applyBorder="1" applyAlignment="1" applyProtection="1">
      <alignment horizontal="center"/>
    </xf>
    <xf numFmtId="189" fontId="4" fillId="0" borderId="0" xfId="32" applyNumberFormat="1" applyFont="1" applyFill="1" applyBorder="1" applyAlignment="1" applyProtection="1"/>
    <xf numFmtId="189" fontId="4" fillId="0" borderId="36" xfId="32" applyNumberFormat="1" applyFont="1" applyFill="1" applyBorder="1" applyAlignment="1" applyProtection="1"/>
    <xf numFmtId="187" fontId="3" fillId="0" borderId="0" xfId="32" applyNumberFormat="1" applyFont="1" applyFill="1" applyAlignment="1" applyProtection="1">
      <protection locked="0"/>
    </xf>
    <xf numFmtId="188" fontId="4" fillId="0" borderId="0" xfId="32" applyFont="1" applyFill="1" applyAlignment="1" applyProtection="1">
      <protection locked="0"/>
    </xf>
    <xf numFmtId="189" fontId="4" fillId="0" borderId="38" xfId="32" applyNumberFormat="1" applyFont="1" applyFill="1" applyBorder="1" applyAlignment="1" applyProtection="1">
      <alignment horizontal="center"/>
    </xf>
    <xf numFmtId="0" fontId="10" fillId="0" borderId="0" xfId="287" applyFont="1" applyProtection="1">
      <protection locked="0"/>
    </xf>
    <xf numFmtId="189" fontId="4" fillId="0" borderId="0" xfId="287" applyNumberFormat="1" applyFont="1" applyProtection="1">
      <protection locked="0"/>
    </xf>
    <xf numFmtId="0" fontId="4" fillId="0" borderId="0" xfId="287" applyFont="1" applyAlignment="1" applyProtection="1">
      <alignment horizontal="center"/>
      <protection locked="0"/>
    </xf>
    <xf numFmtId="0" fontId="104" fillId="0" borderId="0" xfId="470" applyFont="1" applyProtection="1">
      <protection locked="0"/>
    </xf>
    <xf numFmtId="0" fontId="104" fillId="0" borderId="0" xfId="470" applyFont="1" applyAlignment="1" applyProtection="1">
      <alignment horizontal="center"/>
      <protection locked="0"/>
    </xf>
    <xf numFmtId="15" fontId="3" fillId="0" borderId="0" xfId="206" applyNumberFormat="1" applyFont="1" applyAlignment="1" applyProtection="1">
      <alignment horizontal="center"/>
      <protection locked="0"/>
    </xf>
    <xf numFmtId="0" fontId="3" fillId="0" borderId="0" xfId="287" applyFont="1" applyAlignment="1" applyProtection="1">
      <alignment horizontal="right"/>
      <protection locked="0"/>
    </xf>
    <xf numFmtId="43" fontId="3" fillId="0" borderId="0" xfId="44" applyFont="1" applyFill="1" applyBorder="1" applyAlignment="1" applyProtection="1">
      <alignment horizontal="center"/>
      <protection locked="0"/>
    </xf>
    <xf numFmtId="0" fontId="4" fillId="0" borderId="0" xfId="287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10" fillId="0" borderId="0" xfId="0" applyFont="1" applyAlignment="1" applyProtection="1">
      <alignment horizontal="left"/>
      <protection locked="0"/>
    </xf>
    <xf numFmtId="0" fontId="5" fillId="0" borderId="0" xfId="287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09" fillId="0" borderId="0" xfId="0" applyFont="1" applyProtection="1">
      <protection locked="0"/>
    </xf>
    <xf numFmtId="0" fontId="14" fillId="0" borderId="0" xfId="287" applyFont="1" applyProtection="1">
      <protection locked="0"/>
    </xf>
    <xf numFmtId="189" fontId="4" fillId="0" borderId="0" xfId="287" applyNumberFormat="1" applyFont="1"/>
    <xf numFmtId="189" fontId="3" fillId="0" borderId="0" xfId="287" applyNumberFormat="1" applyFont="1"/>
    <xf numFmtId="189" fontId="3" fillId="0" borderId="0" xfId="32" applyNumberFormat="1" applyFont="1" applyFill="1" applyAlignment="1" applyProtection="1"/>
    <xf numFmtId="0" fontId="113" fillId="0" borderId="0" xfId="471" applyFont="1" applyProtection="1">
      <protection locked="0"/>
    </xf>
    <xf numFmtId="0" fontId="106" fillId="0" borderId="0" xfId="471" applyFont="1" applyProtection="1">
      <protection locked="0"/>
    </xf>
    <xf numFmtId="0" fontId="15" fillId="0" borderId="0" xfId="287" applyFont="1" applyProtection="1">
      <protection locked="0"/>
    </xf>
    <xf numFmtId="0" fontId="104" fillId="0" borderId="0" xfId="471" applyFont="1" applyAlignment="1" applyProtection="1">
      <alignment horizontal="center"/>
      <protection locked="0"/>
    </xf>
    <xf numFmtId="0" fontId="105" fillId="0" borderId="0" xfId="471" applyFont="1" applyProtection="1">
      <protection locked="0"/>
    </xf>
    <xf numFmtId="0" fontId="105" fillId="0" borderId="0" xfId="470" applyFont="1" applyProtection="1">
      <protection locked="0"/>
    </xf>
    <xf numFmtId="188" fontId="104" fillId="0" borderId="0" xfId="32" applyFont="1" applyFill="1" applyAlignment="1" applyProtection="1">
      <protection locked="0"/>
    </xf>
    <xf numFmtId="189" fontId="104" fillId="0" borderId="35" xfId="32" applyNumberFormat="1" applyFont="1" applyFill="1" applyBorder="1" applyAlignment="1" applyProtection="1">
      <protection locked="0"/>
    </xf>
    <xf numFmtId="189" fontId="105" fillId="0" borderId="0" xfId="32" applyNumberFormat="1" applyFont="1" applyFill="1" applyBorder="1" applyAlignment="1" applyProtection="1">
      <protection locked="0"/>
    </xf>
    <xf numFmtId="189" fontId="3" fillId="0" borderId="0" xfId="287" applyNumberFormat="1" applyFont="1" applyAlignment="1" applyProtection="1">
      <alignment horizontal="center"/>
      <protection locked="0"/>
    </xf>
    <xf numFmtId="189" fontId="4" fillId="0" borderId="0" xfId="287" applyNumberFormat="1" applyFont="1" applyAlignment="1" applyProtection="1">
      <alignment horizontal="center"/>
      <protection locked="0"/>
    </xf>
    <xf numFmtId="188" fontId="104" fillId="0" borderId="0" xfId="32" applyFont="1" applyFill="1" applyAlignment="1" applyProtection="1"/>
    <xf numFmtId="189" fontId="105" fillId="0" borderId="38" xfId="32" applyNumberFormat="1" applyFont="1" applyFill="1" applyBorder="1" applyAlignment="1" applyProtection="1"/>
    <xf numFmtId="189" fontId="105" fillId="0" borderId="35" xfId="471" applyNumberFormat="1" applyFont="1" applyBorder="1"/>
    <xf numFmtId="189" fontId="4" fillId="0" borderId="38" xfId="287" applyNumberFormat="1" applyFont="1" applyBorder="1"/>
    <xf numFmtId="189" fontId="4" fillId="0" borderId="34" xfId="287" applyNumberFormat="1" applyFont="1" applyBorder="1"/>
    <xf numFmtId="0" fontId="106" fillId="0" borderId="0" xfId="0" applyFont="1" applyAlignment="1" applyProtection="1">
      <alignment vertical="center"/>
      <protection locked="0"/>
    </xf>
    <xf numFmtId="0" fontId="15" fillId="0" borderId="0" xfId="287" applyFont="1" applyAlignment="1" applyProtection="1">
      <alignment vertical="center"/>
      <protection locked="0"/>
    </xf>
    <xf numFmtId="188" fontId="15" fillId="0" borderId="0" xfId="32" applyFont="1" applyFill="1" applyAlignment="1" applyProtection="1">
      <alignment vertical="center"/>
      <protection locked="0"/>
    </xf>
    <xf numFmtId="0" fontId="10" fillId="0" borderId="0" xfId="287" applyFont="1" applyAlignment="1" applyProtection="1">
      <alignment horizontal="left" vertical="center"/>
      <protection locked="0"/>
    </xf>
    <xf numFmtId="0" fontId="3" fillId="0" borderId="0" xfId="287" applyFont="1" applyAlignment="1" applyProtection="1">
      <alignment vertical="center"/>
      <protection locked="0"/>
    </xf>
    <xf numFmtId="188" fontId="3" fillId="0" borderId="0" xfId="32" applyFont="1" applyFill="1" applyAlignment="1" applyProtection="1">
      <alignment vertical="center"/>
      <protection locked="0"/>
    </xf>
    <xf numFmtId="189" fontId="3" fillId="0" borderId="0" xfId="287" applyNumberFormat="1" applyFont="1" applyAlignment="1" applyProtection="1">
      <alignment vertical="center"/>
      <protection locked="0"/>
    </xf>
    <xf numFmtId="0" fontId="15" fillId="0" borderId="0" xfId="287" applyFont="1" applyAlignment="1" applyProtection="1">
      <alignment horizontal="left" vertical="center"/>
      <protection locked="0"/>
    </xf>
    <xf numFmtId="0" fontId="4" fillId="0" borderId="0" xfId="287" applyFont="1" applyAlignment="1" applyProtection="1">
      <alignment horizontal="left" vertical="center"/>
      <protection locked="0"/>
    </xf>
    <xf numFmtId="0" fontId="6" fillId="0" borderId="0" xfId="287" applyFont="1" applyAlignment="1" applyProtection="1">
      <alignment horizontal="center" vertical="center"/>
      <protection locked="0"/>
    </xf>
    <xf numFmtId="0" fontId="3" fillId="0" borderId="0" xfId="287" applyFont="1" applyAlignment="1" applyProtection="1">
      <alignment horizontal="left" vertical="center"/>
      <protection locked="0"/>
    </xf>
    <xf numFmtId="0" fontId="4" fillId="0" borderId="0" xfId="287" applyFont="1" applyAlignment="1" applyProtection="1">
      <alignment vertical="center"/>
      <protection locked="0"/>
    </xf>
    <xf numFmtId="0" fontId="6" fillId="0" borderId="0" xfId="266" applyFont="1" applyAlignment="1" applyProtection="1">
      <alignment horizontal="center" vertical="center"/>
      <protection locked="0"/>
    </xf>
    <xf numFmtId="0" fontId="3" fillId="0" borderId="0" xfId="266" applyAlignment="1" applyProtection="1">
      <alignment horizontal="center" vertical="center"/>
      <protection locked="0"/>
    </xf>
    <xf numFmtId="49" fontId="3" fillId="0" borderId="0" xfId="266" applyNumberFormat="1" applyAlignment="1" applyProtection="1">
      <alignment horizontal="center" vertical="center"/>
      <protection locked="0"/>
    </xf>
    <xf numFmtId="0" fontId="107" fillId="0" borderId="0" xfId="0" applyFont="1" applyAlignment="1" applyProtection="1">
      <alignment horizontal="center" vertical="center"/>
      <protection locked="0"/>
    </xf>
    <xf numFmtId="0" fontId="5" fillId="0" borderId="0" xfId="287" applyFont="1" applyAlignment="1" applyProtection="1">
      <alignment vertical="center"/>
      <protection locked="0"/>
    </xf>
    <xf numFmtId="189" fontId="3" fillId="0" borderId="0" xfId="266" applyNumberFormat="1" applyAlignment="1" applyProtection="1">
      <alignment vertical="center"/>
      <protection locked="0"/>
    </xf>
    <xf numFmtId="189" fontId="3" fillId="0" borderId="0" xfId="109" applyNumberFormat="1" applyFont="1" applyFill="1" applyAlignment="1" applyProtection="1">
      <alignment horizontal="center" vertical="center"/>
      <protection locked="0"/>
    </xf>
    <xf numFmtId="189" fontId="3" fillId="0" borderId="0" xfId="109" applyNumberFormat="1" applyFont="1" applyFill="1" applyAlignment="1" applyProtection="1">
      <alignment vertical="center"/>
      <protection locked="0"/>
    </xf>
    <xf numFmtId="189" fontId="3" fillId="0" borderId="0" xfId="32" applyNumberFormat="1" applyFont="1" applyFill="1" applyAlignment="1" applyProtection="1">
      <alignment vertical="center"/>
      <protection locked="0"/>
    </xf>
    <xf numFmtId="0" fontId="6" fillId="0" borderId="0" xfId="266" applyFont="1" applyAlignment="1" applyProtection="1">
      <alignment vertical="center"/>
      <protection locked="0"/>
    </xf>
    <xf numFmtId="0" fontId="3" fillId="0" borderId="0" xfId="266" applyAlignment="1" applyProtection="1">
      <alignment vertical="center"/>
      <protection locked="0"/>
    </xf>
    <xf numFmtId="189" fontId="3" fillId="0" borderId="0" xfId="287" applyNumberFormat="1" applyFont="1" applyAlignment="1" applyProtection="1">
      <alignment horizontal="center" vertical="center"/>
      <protection locked="0"/>
    </xf>
    <xf numFmtId="0" fontId="3" fillId="0" borderId="0" xfId="194" quotePrefix="1" applyFont="1" applyAlignment="1" applyProtection="1">
      <alignment vertical="center"/>
      <protection locked="0"/>
    </xf>
    <xf numFmtId="0" fontId="114" fillId="0" borderId="0" xfId="194" quotePrefix="1" applyFont="1" applyAlignment="1" applyProtection="1">
      <alignment vertical="center"/>
      <protection locked="0"/>
    </xf>
    <xf numFmtId="188" fontId="3" fillId="0" borderId="0" xfId="287" applyNumberFormat="1" applyFont="1" applyAlignment="1" applyProtection="1">
      <alignment vertical="center"/>
      <protection locked="0"/>
    </xf>
    <xf numFmtId="3" fontId="108" fillId="0" borderId="0" xfId="0" applyNumberFormat="1" applyFont="1" applyAlignment="1" applyProtection="1">
      <alignment vertical="center"/>
      <protection locked="0"/>
    </xf>
    <xf numFmtId="3" fontId="6" fillId="0" borderId="0" xfId="287" applyNumberFormat="1" applyFont="1" applyAlignment="1" applyProtection="1">
      <alignment horizontal="center" vertical="center"/>
      <protection locked="0"/>
    </xf>
    <xf numFmtId="0" fontId="3" fillId="0" borderId="0" xfId="287" applyFont="1" applyAlignment="1" applyProtection="1">
      <alignment horizontal="center" vertical="center"/>
      <protection locked="0"/>
    </xf>
    <xf numFmtId="0" fontId="104" fillId="0" borderId="0" xfId="0" applyFont="1" applyAlignment="1" applyProtection="1">
      <alignment vertical="center"/>
      <protection locked="0"/>
    </xf>
    <xf numFmtId="0" fontId="104" fillId="0" borderId="0" xfId="184" applyFont="1" applyAlignment="1" applyProtection="1">
      <alignment vertical="center"/>
      <protection locked="0"/>
    </xf>
    <xf numFmtId="189" fontId="3" fillId="0" borderId="35" xfId="32" applyNumberFormat="1" applyFont="1" applyFill="1" applyBorder="1" applyAlignment="1" applyProtection="1">
      <alignment vertical="center"/>
      <protection locked="0"/>
    </xf>
    <xf numFmtId="189" fontId="3" fillId="0" borderId="35" xfId="109" applyNumberFormat="1" applyFont="1" applyFill="1" applyBorder="1" applyAlignment="1" applyProtection="1">
      <alignment vertical="center"/>
      <protection locked="0"/>
    </xf>
    <xf numFmtId="188" fontId="4" fillId="0" borderId="0" xfId="32" applyFont="1" applyFill="1" applyAlignment="1" applyProtection="1">
      <alignment vertical="center"/>
      <protection locked="0"/>
    </xf>
    <xf numFmtId="189" fontId="4" fillId="0" borderId="0" xfId="109" applyNumberFormat="1" applyFont="1" applyFill="1" applyBorder="1" applyAlignment="1" applyProtection="1">
      <alignment horizontal="right" vertical="center"/>
      <protection locked="0"/>
    </xf>
    <xf numFmtId="0" fontId="4" fillId="0" borderId="0" xfId="266" applyFont="1" applyAlignment="1" applyProtection="1">
      <alignment horizontal="left" vertical="center"/>
      <protection locked="0"/>
    </xf>
    <xf numFmtId="190" fontId="3" fillId="0" borderId="0" xfId="266" applyNumberFormat="1" applyAlignment="1" applyProtection="1">
      <alignment horizontal="left" vertical="center"/>
      <protection locked="0"/>
    </xf>
    <xf numFmtId="0" fontId="6" fillId="0" borderId="0" xfId="287" applyFont="1" applyAlignment="1" applyProtection="1">
      <alignment vertical="center"/>
      <protection locked="0"/>
    </xf>
    <xf numFmtId="0" fontId="3" fillId="0" borderId="0" xfId="266" applyAlignment="1" applyProtection="1">
      <alignment horizontal="left" vertical="center"/>
      <protection locked="0"/>
    </xf>
    <xf numFmtId="0" fontId="13" fillId="0" borderId="0" xfId="287" applyFont="1" applyAlignment="1" applyProtection="1">
      <alignment vertical="center"/>
      <protection locked="0"/>
    </xf>
    <xf numFmtId="0" fontId="98" fillId="0" borderId="0" xfId="287" applyFont="1" applyAlignment="1" applyProtection="1">
      <alignment horizontal="center" vertical="center"/>
      <protection locked="0"/>
    </xf>
    <xf numFmtId="189" fontId="13" fillId="0" borderId="0" xfId="109" applyNumberFormat="1" applyFont="1" applyFill="1" applyAlignment="1" applyProtection="1">
      <alignment vertical="center"/>
      <protection locked="0"/>
    </xf>
    <xf numFmtId="188" fontId="13" fillId="0" borderId="0" xfId="32" applyFont="1" applyFill="1" applyAlignment="1" applyProtection="1">
      <alignment vertical="center"/>
      <protection locked="0"/>
    </xf>
    <xf numFmtId="189" fontId="3" fillId="0" borderId="0" xfId="109" applyNumberFormat="1" applyFont="1" applyFill="1" applyAlignment="1" applyProtection="1">
      <alignment vertical="center"/>
    </xf>
    <xf numFmtId="189" fontId="3" fillId="0" borderId="0" xfId="32" applyNumberFormat="1" applyFont="1" applyFill="1" applyAlignment="1" applyProtection="1">
      <alignment vertical="center"/>
    </xf>
    <xf numFmtId="189" fontId="3" fillId="0" borderId="39" xfId="109" applyNumberFormat="1" applyFont="1" applyFill="1" applyBorder="1" applyAlignment="1" applyProtection="1">
      <alignment vertical="center"/>
    </xf>
    <xf numFmtId="189" fontId="4" fillId="0" borderId="38" xfId="109" applyNumberFormat="1" applyFont="1" applyFill="1" applyBorder="1" applyAlignment="1" applyProtection="1">
      <alignment horizontal="right" vertical="center"/>
    </xf>
    <xf numFmtId="189" fontId="4" fillId="0" borderId="38" xfId="109" applyNumberFormat="1" applyFont="1" applyFill="1" applyBorder="1" applyAlignment="1" applyProtection="1">
      <alignment vertical="center"/>
    </xf>
    <xf numFmtId="189" fontId="4" fillId="0" borderId="0" xfId="32" applyNumberFormat="1" applyFont="1" applyFill="1" applyAlignment="1" applyProtection="1">
      <alignment vertical="center"/>
    </xf>
    <xf numFmtId="189" fontId="4" fillId="0" borderId="36" xfId="109" applyNumberFormat="1" applyFont="1" applyFill="1" applyBorder="1" applyAlignment="1" applyProtection="1">
      <alignment vertical="center"/>
    </xf>
    <xf numFmtId="0" fontId="104" fillId="0" borderId="0" xfId="471" applyFont="1" applyProtection="1">
      <protection locked="0"/>
    </xf>
    <xf numFmtId="188" fontId="105" fillId="0" borderId="38" xfId="32" applyFont="1" applyBorder="1" applyProtection="1">
      <protection locked="0"/>
    </xf>
    <xf numFmtId="188" fontId="17" fillId="0" borderId="0" xfId="473" applyFont="1" applyFill="1" applyBorder="1" applyAlignment="1" applyProtection="1">
      <protection locked="0" hidden="1"/>
    </xf>
    <xf numFmtId="188" fontId="3" fillId="0" borderId="0" xfId="32" applyFont="1" applyProtection="1">
      <protection locked="0"/>
    </xf>
    <xf numFmtId="188" fontId="4" fillId="0" borderId="0" xfId="32" applyFont="1" applyProtection="1">
      <protection locked="0"/>
    </xf>
    <xf numFmtId="188" fontId="115" fillId="0" borderId="0" xfId="32" applyFont="1" applyAlignment="1" applyProtection="1">
      <alignment horizontal="center"/>
      <protection locked="0"/>
    </xf>
    <xf numFmtId="0" fontId="115" fillId="0" borderId="0" xfId="287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88" fontId="104" fillId="0" borderId="0" xfId="32" applyFont="1" applyProtection="1">
      <protection locked="0"/>
    </xf>
    <xf numFmtId="189" fontId="105" fillId="0" borderId="38" xfId="32" applyNumberFormat="1" applyFont="1" applyBorder="1" applyProtection="1">
      <protection locked="0"/>
    </xf>
    <xf numFmtId="188" fontId="116" fillId="0" borderId="0" xfId="32" applyFont="1" applyFill="1" applyAlignment="1" applyProtection="1">
      <alignment horizontal="center"/>
      <protection locked="0"/>
    </xf>
    <xf numFmtId="188" fontId="116" fillId="0" borderId="0" xfId="32" applyFont="1" applyAlignment="1" applyProtection="1">
      <alignment horizontal="center"/>
      <protection locked="0"/>
    </xf>
    <xf numFmtId="188" fontId="3" fillId="0" borderId="0" xfId="32" applyFont="1" applyFill="1" applyAlignment="1" applyProtection="1">
      <alignment horizontal="right"/>
      <protection locked="0"/>
    </xf>
    <xf numFmtId="188" fontId="117" fillId="0" borderId="0" xfId="32" applyFont="1" applyAlignment="1" applyProtection="1">
      <alignment horizontal="right"/>
      <protection locked="0"/>
    </xf>
    <xf numFmtId="0" fontId="117" fillId="0" borderId="0" xfId="287" applyFont="1" applyAlignment="1" applyProtection="1">
      <alignment horizontal="right"/>
      <protection locked="0"/>
    </xf>
    <xf numFmtId="188" fontId="3" fillId="0" borderId="0" xfId="32" applyFont="1" applyFill="1" applyProtection="1">
      <protection locked="0"/>
    </xf>
    <xf numFmtId="189" fontId="3" fillId="0" borderId="0" xfId="32" applyNumberFormat="1" applyFont="1" applyFill="1" applyBorder="1" applyAlignment="1" applyProtection="1"/>
    <xf numFmtId="188" fontId="105" fillId="0" borderId="35" xfId="471" applyNumberFormat="1" applyFont="1" applyBorder="1" applyProtection="1">
      <protection locked="0"/>
    </xf>
    <xf numFmtId="189" fontId="104" fillId="0" borderId="0" xfId="32" applyNumberFormat="1" applyFont="1" applyAlignment="1" applyProtection="1">
      <alignment vertical="center"/>
      <protection locked="0"/>
    </xf>
    <xf numFmtId="189" fontId="105" fillId="0" borderId="35" xfId="471" applyNumberFormat="1" applyFont="1" applyBorder="1" applyProtection="1">
      <protection locked="0"/>
    </xf>
    <xf numFmtId="188" fontId="115" fillId="0" borderId="0" xfId="32" applyFont="1" applyFill="1" applyAlignment="1" applyProtection="1">
      <alignment vertical="center"/>
      <protection locked="0"/>
    </xf>
    <xf numFmtId="188" fontId="115" fillId="0" borderId="0" xfId="32" applyFont="1" applyFill="1" applyAlignment="1" applyProtection="1">
      <alignment horizontal="center"/>
      <protection locked="0"/>
    </xf>
    <xf numFmtId="187" fontId="115" fillId="0" borderId="0" xfId="32" applyNumberFormat="1" applyFont="1" applyFill="1" applyAlignment="1" applyProtection="1">
      <alignment horizontal="center"/>
      <protection locked="0"/>
    </xf>
    <xf numFmtId="188" fontId="4" fillId="0" borderId="0" xfId="32" applyFont="1" applyFill="1" applyProtection="1">
      <protection locked="0"/>
    </xf>
    <xf numFmtId="188" fontId="3" fillId="0" borderId="0" xfId="32" applyFont="1" applyFill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49" fontId="3" fillId="0" borderId="0" xfId="32" applyNumberFormat="1" applyFont="1" applyFill="1" applyBorder="1" applyAlignment="1" applyProtection="1">
      <alignment horizontal="center" wrapText="1"/>
      <protection locked="0"/>
    </xf>
    <xf numFmtId="187" fontId="3" fillId="0" borderId="0" xfId="32" applyNumberFormat="1" applyFont="1" applyFill="1" applyAlignment="1" applyProtection="1">
      <alignment horizontal="center"/>
      <protection locked="0"/>
    </xf>
    <xf numFmtId="0" fontId="3" fillId="0" borderId="0" xfId="287" applyFont="1" applyAlignment="1" applyProtection="1">
      <alignment horizontal="center"/>
      <protection locked="0"/>
    </xf>
    <xf numFmtId="0" fontId="105" fillId="0" borderId="0" xfId="470" applyFont="1" applyAlignment="1" applyProtection="1">
      <alignment horizontal="center"/>
      <protection locked="0"/>
    </xf>
    <xf numFmtId="0" fontId="104" fillId="0" borderId="35" xfId="470" applyFont="1" applyBorder="1" applyAlignment="1" applyProtection="1">
      <alignment horizontal="center"/>
      <protection locked="0"/>
    </xf>
    <xf numFmtId="0" fontId="6" fillId="0" borderId="0" xfId="287" applyFont="1" applyAlignment="1" applyProtection="1">
      <alignment horizontal="center"/>
      <protection locked="0"/>
    </xf>
    <xf numFmtId="0" fontId="107" fillId="0" borderId="0" xfId="471" applyFont="1" applyAlignment="1" applyProtection="1">
      <alignment horizontal="center"/>
      <protection locked="0"/>
    </xf>
    <xf numFmtId="0" fontId="106" fillId="0" borderId="0" xfId="471" applyFont="1" applyProtection="1">
      <protection locked="0"/>
    </xf>
    <xf numFmtId="0" fontId="105" fillId="0" borderId="0" xfId="471" applyFont="1" applyAlignment="1" applyProtection="1">
      <alignment horizontal="center"/>
      <protection locked="0"/>
    </xf>
    <xf numFmtId="0" fontId="104" fillId="0" borderId="35" xfId="471" applyFont="1" applyBorder="1" applyAlignment="1" applyProtection="1">
      <alignment horizontal="center"/>
      <protection locked="0"/>
    </xf>
    <xf numFmtId="49" fontId="3" fillId="0" borderId="0" xfId="32" applyNumberFormat="1" applyFont="1" applyFill="1" applyAlignment="1" applyProtection="1">
      <alignment horizontal="center" vertical="center" wrapText="1"/>
      <protection locked="0"/>
    </xf>
    <xf numFmtId="0" fontId="10" fillId="0" borderId="0" xfId="287" applyFont="1" applyAlignment="1" applyProtection="1">
      <alignment horizontal="left" vertical="center"/>
      <protection locked="0"/>
    </xf>
    <xf numFmtId="0" fontId="105" fillId="0" borderId="0" xfId="0" applyFont="1" applyAlignment="1" applyProtection="1">
      <alignment horizontal="center" vertical="center"/>
      <protection locked="0"/>
    </xf>
    <xf numFmtId="0" fontId="107" fillId="0" borderId="0" xfId="0" applyFont="1" applyAlignment="1" applyProtection="1">
      <alignment horizontal="center" vertical="center"/>
      <protection locked="0"/>
    </xf>
    <xf numFmtId="0" fontId="106" fillId="0" borderId="0" xfId="0" applyFont="1" applyAlignment="1" applyProtection="1">
      <alignment vertical="center"/>
      <protection locked="0"/>
    </xf>
  </cellXfs>
  <cellStyles count="474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a_N S U Co., Ltd. 2" xfId="473" xr:uid="{133724B7-26F1-413B-8374-9EE5852F67F2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247" xr:uid="{00000000-0005-0000-0000-0000F7000000}"/>
    <cellStyle name="Normal 3 2" xfId="248" xr:uid="{00000000-0005-0000-0000-0000F8000000}"/>
    <cellStyle name="Normal 3 2 2" xfId="249" xr:uid="{00000000-0005-0000-0000-0000F9000000}"/>
    <cellStyle name="Normal 3 3" xfId="250" xr:uid="{00000000-0005-0000-0000-0000FA000000}"/>
    <cellStyle name="Normal 3 4" xfId="251" xr:uid="{00000000-0005-0000-0000-0000FB000000}"/>
    <cellStyle name="Normal 3 5" xfId="252" xr:uid="{00000000-0005-0000-0000-0000FC000000}"/>
    <cellStyle name="Normal 3 6" xfId="253" xr:uid="{00000000-0005-0000-0000-0000FD000000}"/>
    <cellStyle name="Normal 3 7" xfId="254" xr:uid="{00000000-0005-0000-0000-0000FE000000}"/>
    <cellStyle name="Normal 3 8" xfId="255" xr:uid="{00000000-0005-0000-0000-0000FF000000}"/>
    <cellStyle name="Normal 30" xfId="256" xr:uid="{00000000-0005-0000-0000-000000010000}"/>
    <cellStyle name="Normal 31" xfId="257" xr:uid="{00000000-0005-0000-0000-000001010000}"/>
    <cellStyle name="Normal 31 2" xfId="258" xr:uid="{00000000-0005-0000-0000-000002010000}"/>
    <cellStyle name="Normal 31 2 2" xfId="259" xr:uid="{00000000-0005-0000-0000-000003010000}"/>
    <cellStyle name="Normal 32" xfId="260" xr:uid="{00000000-0005-0000-0000-000004010000}"/>
    <cellStyle name="Normal 33" xfId="261" xr:uid="{00000000-0005-0000-0000-000005010000}"/>
    <cellStyle name="Normal 34" xfId="262" xr:uid="{00000000-0005-0000-0000-000006010000}"/>
    <cellStyle name="Normal 35" xfId="263" xr:uid="{00000000-0005-0000-0000-000007010000}"/>
    <cellStyle name="Normal 35 2" xfId="470" xr:uid="{87161893-45CB-427B-9138-ED5F2F3337BF}"/>
    <cellStyle name="Normal 35 2 2" xfId="471" xr:uid="{302A0A90-CACE-413F-9ACC-40C315256568}"/>
    <cellStyle name="Normal 36" xfId="472" xr:uid="{C4370570-A089-4278-BCA0-3AC67584C80A}"/>
    <cellStyle name="Normal 38" xfId="264" xr:uid="{00000000-0005-0000-0000-000008010000}"/>
    <cellStyle name="Normal 39" xfId="265" xr:uid="{00000000-0005-0000-0000-000009010000}"/>
    <cellStyle name="Normal 4" xfId="266" xr:uid="{00000000-0005-0000-0000-00000A010000}"/>
    <cellStyle name="Normal 4 2" xfId="267" xr:uid="{00000000-0005-0000-0000-00000B010000}"/>
    <cellStyle name="Normal 4 2 2" xfId="268" xr:uid="{00000000-0005-0000-0000-00000C010000}"/>
    <cellStyle name="Normal 4 3" xfId="269" xr:uid="{00000000-0005-0000-0000-00000D010000}"/>
    <cellStyle name="Normal 4 4" xfId="270" xr:uid="{00000000-0005-0000-0000-00000E010000}"/>
    <cellStyle name="Normal 40" xfId="271" xr:uid="{00000000-0005-0000-0000-00000F010000}"/>
    <cellStyle name="Normal 5" xfId="272" xr:uid="{00000000-0005-0000-0000-000010010000}"/>
    <cellStyle name="Normal 5 2" xfId="273" xr:uid="{00000000-0005-0000-0000-000011010000}"/>
    <cellStyle name="Normal 5 3" xfId="274" xr:uid="{00000000-0005-0000-0000-000012010000}"/>
    <cellStyle name="Normal 6" xfId="275" xr:uid="{00000000-0005-0000-0000-000013010000}"/>
    <cellStyle name="Normal 6 2" xfId="276" xr:uid="{00000000-0005-0000-0000-000014010000}"/>
    <cellStyle name="Normal 6 3" xfId="277" xr:uid="{00000000-0005-0000-0000-000015010000}"/>
    <cellStyle name="Normal 7" xfId="278" xr:uid="{00000000-0005-0000-0000-000016010000}"/>
    <cellStyle name="Normal 7 12" xfId="279" xr:uid="{00000000-0005-0000-0000-000017010000}"/>
    <cellStyle name="Normal 7 2" xfId="280" xr:uid="{00000000-0005-0000-0000-000018010000}"/>
    <cellStyle name="Normal 8" xfId="281" xr:uid="{00000000-0005-0000-0000-000019010000}"/>
    <cellStyle name="Normal 8 2" xfId="282" xr:uid="{00000000-0005-0000-0000-00001A010000}"/>
    <cellStyle name="Normal 9" xfId="283" xr:uid="{00000000-0005-0000-0000-00001B010000}"/>
    <cellStyle name="Normal 9 2" xfId="284" xr:uid="{00000000-0005-0000-0000-00001C010000}"/>
    <cellStyle name="Normal 9 3" xfId="285" xr:uid="{00000000-0005-0000-0000-00001D010000}"/>
    <cellStyle name="Normal U" xfId="286" xr:uid="{00000000-0005-0000-0000-00001E010000}"/>
    <cellStyle name="Normal_Draft PTTCHTx" xfId="287" xr:uid="{00000000-0005-0000-0000-00001F010000}"/>
    <cellStyle name="Note 2" xfId="288" xr:uid="{00000000-0005-0000-0000-000021010000}"/>
    <cellStyle name="Note 2 2" xfId="289" xr:uid="{00000000-0005-0000-0000-000022010000}"/>
    <cellStyle name="Note 2 2 2" xfId="290" xr:uid="{00000000-0005-0000-0000-000023010000}"/>
    <cellStyle name="Note 2 3" xfId="291" xr:uid="{00000000-0005-0000-0000-000024010000}"/>
    <cellStyle name="Note 3" xfId="292" xr:uid="{00000000-0005-0000-0000-000025010000}"/>
    <cellStyle name="Note 3 2" xfId="293" xr:uid="{00000000-0005-0000-0000-000026010000}"/>
    <cellStyle name="Note 3 2 2" xfId="294" xr:uid="{00000000-0005-0000-0000-000027010000}"/>
    <cellStyle name="Note 3 3" xfId="295" xr:uid="{00000000-0005-0000-0000-000028010000}"/>
    <cellStyle name="Note 4" xfId="296" xr:uid="{00000000-0005-0000-0000-000029010000}"/>
    <cellStyle name="Note 4 2" xfId="297" xr:uid="{00000000-0005-0000-0000-00002A010000}"/>
    <cellStyle name="Note 4 2 2" xfId="298" xr:uid="{00000000-0005-0000-0000-00002B010000}"/>
    <cellStyle name="Note 4 3" xfId="299" xr:uid="{00000000-0005-0000-0000-00002C010000}"/>
    <cellStyle name="Note 5" xfId="300" xr:uid="{00000000-0005-0000-0000-00002D010000}"/>
    <cellStyle name="Note 5 2" xfId="301" xr:uid="{00000000-0005-0000-0000-00002E010000}"/>
    <cellStyle name="Note 5 2 2" xfId="302" xr:uid="{00000000-0005-0000-0000-00002F010000}"/>
    <cellStyle name="Note 5 3" xfId="303" xr:uid="{00000000-0005-0000-0000-000030010000}"/>
    <cellStyle name="Note 6" xfId="304" xr:uid="{00000000-0005-0000-0000-000031010000}"/>
    <cellStyle name="Note 6 2" xfId="305" xr:uid="{00000000-0005-0000-0000-000032010000}"/>
    <cellStyle name="Note heading" xfId="306" xr:uid="{00000000-0005-0000-0000-000033010000}"/>
    <cellStyle name="nplode" xfId="307" xr:uid="{00000000-0005-0000-0000-000034010000}"/>
    <cellStyle name="Output Amounts" xfId="308" xr:uid="{00000000-0005-0000-0000-000035010000}"/>
    <cellStyle name="OUTPUT COLUMN HEADINGS" xfId="309" xr:uid="{00000000-0005-0000-0000-000036010000}"/>
    <cellStyle name="OUTPUT LINE ITEMS" xfId="310" xr:uid="{00000000-0005-0000-0000-000037010000}"/>
    <cellStyle name="OUTPUT REPORT HEADING" xfId="311" xr:uid="{00000000-0005-0000-0000-000038010000}"/>
    <cellStyle name="OUTPUT REPORT TITLE" xfId="312" xr:uid="{00000000-0005-0000-0000-000039010000}"/>
    <cellStyle name="Percent [0] U" xfId="313" xr:uid="{00000000-0005-0000-0000-00003A010000}"/>
    <cellStyle name="Percent [2]" xfId="314" xr:uid="{00000000-0005-0000-0000-00003B010000}"/>
    <cellStyle name="Percent [2] U" xfId="315" xr:uid="{00000000-0005-0000-0000-00003C010000}"/>
    <cellStyle name="Percent [2]_0412 TPS 2006 Budget" xfId="316" xr:uid="{00000000-0005-0000-0000-00003D010000}"/>
    <cellStyle name="Percent 10" xfId="317" xr:uid="{00000000-0005-0000-0000-00003E010000}"/>
    <cellStyle name="Percent 11" xfId="318" xr:uid="{00000000-0005-0000-0000-00003F010000}"/>
    <cellStyle name="Percent 12" xfId="319" xr:uid="{00000000-0005-0000-0000-000040010000}"/>
    <cellStyle name="Percent 13" xfId="320" xr:uid="{00000000-0005-0000-0000-000041010000}"/>
    <cellStyle name="Percent 14" xfId="321" xr:uid="{00000000-0005-0000-0000-000042010000}"/>
    <cellStyle name="Percent 15" xfId="322" xr:uid="{00000000-0005-0000-0000-000043010000}"/>
    <cellStyle name="Percent 16" xfId="323" xr:uid="{00000000-0005-0000-0000-000044010000}"/>
    <cellStyle name="Percent 17" xfId="324" xr:uid="{00000000-0005-0000-0000-000045010000}"/>
    <cellStyle name="Percent 18" xfId="325" xr:uid="{00000000-0005-0000-0000-000046010000}"/>
    <cellStyle name="Percent 19" xfId="326" xr:uid="{00000000-0005-0000-0000-000047010000}"/>
    <cellStyle name="Percent 2" xfId="327" xr:uid="{00000000-0005-0000-0000-000048010000}"/>
    <cellStyle name="Percent 2 2" xfId="328" xr:uid="{00000000-0005-0000-0000-000049010000}"/>
    <cellStyle name="Percent 2 3" xfId="329" xr:uid="{00000000-0005-0000-0000-00004A010000}"/>
    <cellStyle name="Percent 2 4" xfId="330" xr:uid="{00000000-0005-0000-0000-00004B010000}"/>
    <cellStyle name="Percent 2 5" xfId="331" xr:uid="{00000000-0005-0000-0000-00004C010000}"/>
    <cellStyle name="Percent 2 6" xfId="332" xr:uid="{00000000-0005-0000-0000-00004D010000}"/>
    <cellStyle name="Percent 2 7" xfId="333" xr:uid="{00000000-0005-0000-0000-00004E010000}"/>
    <cellStyle name="Percent 20" xfId="334" xr:uid="{00000000-0005-0000-0000-00004F010000}"/>
    <cellStyle name="Percent 21" xfId="335" xr:uid="{00000000-0005-0000-0000-000050010000}"/>
    <cellStyle name="Percent 22" xfId="336" xr:uid="{00000000-0005-0000-0000-000051010000}"/>
    <cellStyle name="Percent 23" xfId="337" xr:uid="{00000000-0005-0000-0000-000052010000}"/>
    <cellStyle name="Percent 24" xfId="338" xr:uid="{00000000-0005-0000-0000-000053010000}"/>
    <cellStyle name="Percent 25" xfId="339" xr:uid="{00000000-0005-0000-0000-000054010000}"/>
    <cellStyle name="Percent 26" xfId="340" xr:uid="{00000000-0005-0000-0000-000055010000}"/>
    <cellStyle name="Percent 27" xfId="341" xr:uid="{00000000-0005-0000-0000-000056010000}"/>
    <cellStyle name="Percent 28" xfId="342" xr:uid="{00000000-0005-0000-0000-000057010000}"/>
    <cellStyle name="Percent 29" xfId="343" xr:uid="{00000000-0005-0000-0000-000058010000}"/>
    <cellStyle name="Percent 3" xfId="344" xr:uid="{00000000-0005-0000-0000-000059010000}"/>
    <cellStyle name="Percent 3 2" xfId="345" xr:uid="{00000000-0005-0000-0000-00005A010000}"/>
    <cellStyle name="Percent 30" xfId="346" xr:uid="{00000000-0005-0000-0000-00005B010000}"/>
    <cellStyle name="Percent 31" xfId="347" xr:uid="{00000000-0005-0000-0000-00005C010000}"/>
    <cellStyle name="Percent 37" xfId="348" xr:uid="{00000000-0005-0000-0000-00005D010000}"/>
    <cellStyle name="Percent 38" xfId="349" xr:uid="{00000000-0005-0000-0000-00005E010000}"/>
    <cellStyle name="Percent 4" xfId="350" xr:uid="{00000000-0005-0000-0000-00005F010000}"/>
    <cellStyle name="Percent 5" xfId="351" xr:uid="{00000000-0005-0000-0000-000060010000}"/>
    <cellStyle name="Percent 6" xfId="352" xr:uid="{00000000-0005-0000-0000-000061010000}"/>
    <cellStyle name="Percent 7" xfId="353" xr:uid="{00000000-0005-0000-0000-000062010000}"/>
    <cellStyle name="Percent 8" xfId="354" xr:uid="{00000000-0005-0000-0000-000063010000}"/>
    <cellStyle name="Percent 9" xfId="355" xr:uid="{00000000-0005-0000-0000-000064010000}"/>
    <cellStyle name="PSChar" xfId="356" xr:uid="{00000000-0005-0000-0000-000065010000}"/>
    <cellStyle name="PSDate" xfId="357" xr:uid="{00000000-0005-0000-0000-000066010000}"/>
    <cellStyle name="PSDec" xfId="358" xr:uid="{00000000-0005-0000-0000-000067010000}"/>
    <cellStyle name="PSHeading" xfId="359" xr:uid="{00000000-0005-0000-0000-000068010000}"/>
    <cellStyle name="PSInt" xfId="360" xr:uid="{00000000-0005-0000-0000-000069010000}"/>
    <cellStyle name="PSSpacer" xfId="361" xr:uid="{00000000-0005-0000-0000-00006A010000}"/>
    <cellStyle name="RangeNames" xfId="362" xr:uid="{00000000-0005-0000-0000-00006B010000}"/>
    <cellStyle name="Ratio" xfId="363" xr:uid="{00000000-0005-0000-0000-00006C010000}"/>
    <cellStyle name="ratio - Style2" xfId="364" xr:uid="{00000000-0005-0000-0000-00006D010000}"/>
    <cellStyle name="Reset range style to defaults" xfId="365" xr:uid="{00000000-0005-0000-0000-00006E010000}"/>
    <cellStyle name="Rothschild Normal" xfId="366" xr:uid="{00000000-0005-0000-0000-00006F010000}"/>
    <cellStyle name="RowSummary" xfId="367" xr:uid="{00000000-0005-0000-0000-000070010000}"/>
    <cellStyle name="SAPBEXaggData" xfId="368" xr:uid="{00000000-0005-0000-0000-000071010000}"/>
    <cellStyle name="SAPBEXaggDataEmph" xfId="369" xr:uid="{00000000-0005-0000-0000-000072010000}"/>
    <cellStyle name="SAPBEXaggItem" xfId="370" xr:uid="{00000000-0005-0000-0000-000073010000}"/>
    <cellStyle name="SAPBEXaggItemX" xfId="371" xr:uid="{00000000-0005-0000-0000-000074010000}"/>
    <cellStyle name="SAPBEXchaText" xfId="372" xr:uid="{00000000-0005-0000-0000-000075010000}"/>
    <cellStyle name="SAPBEXexcBad7" xfId="373" xr:uid="{00000000-0005-0000-0000-000076010000}"/>
    <cellStyle name="SAPBEXexcBad8" xfId="374" xr:uid="{00000000-0005-0000-0000-000077010000}"/>
    <cellStyle name="SAPBEXexcBad9" xfId="375" xr:uid="{00000000-0005-0000-0000-000078010000}"/>
    <cellStyle name="SAPBEXexcCritical4" xfId="376" xr:uid="{00000000-0005-0000-0000-000079010000}"/>
    <cellStyle name="SAPBEXexcCritical5" xfId="377" xr:uid="{00000000-0005-0000-0000-00007A010000}"/>
    <cellStyle name="SAPBEXexcCritical6" xfId="378" xr:uid="{00000000-0005-0000-0000-00007B010000}"/>
    <cellStyle name="SAPBEXexcGood1" xfId="379" xr:uid="{00000000-0005-0000-0000-00007C010000}"/>
    <cellStyle name="SAPBEXexcGood2" xfId="380" xr:uid="{00000000-0005-0000-0000-00007D010000}"/>
    <cellStyle name="SAPBEXexcGood3" xfId="381" xr:uid="{00000000-0005-0000-0000-00007E010000}"/>
    <cellStyle name="SAPBEXfilterDrill" xfId="382" xr:uid="{00000000-0005-0000-0000-00007F010000}"/>
    <cellStyle name="SAPBEXfilterItem" xfId="383" xr:uid="{00000000-0005-0000-0000-000080010000}"/>
    <cellStyle name="SAPBEXfilterText" xfId="384" xr:uid="{00000000-0005-0000-0000-000081010000}"/>
    <cellStyle name="SAPBEXformats" xfId="385" xr:uid="{00000000-0005-0000-0000-000082010000}"/>
    <cellStyle name="SAPBEXheaderItem" xfId="386" xr:uid="{00000000-0005-0000-0000-000083010000}"/>
    <cellStyle name="SAPBEXheaderText" xfId="387" xr:uid="{00000000-0005-0000-0000-000084010000}"/>
    <cellStyle name="SAPBEXHLevel0" xfId="388" xr:uid="{00000000-0005-0000-0000-000085010000}"/>
    <cellStyle name="SAPBEXHLevel0X" xfId="389" xr:uid="{00000000-0005-0000-0000-000086010000}"/>
    <cellStyle name="SAPBEXHLevel1" xfId="390" xr:uid="{00000000-0005-0000-0000-000087010000}"/>
    <cellStyle name="SAPBEXHLevel1X" xfId="391" xr:uid="{00000000-0005-0000-0000-000088010000}"/>
    <cellStyle name="SAPBEXHLevel2" xfId="392" xr:uid="{00000000-0005-0000-0000-000089010000}"/>
    <cellStyle name="SAPBEXHLevel2X" xfId="393" xr:uid="{00000000-0005-0000-0000-00008A010000}"/>
    <cellStyle name="SAPBEXHLevel3" xfId="394" xr:uid="{00000000-0005-0000-0000-00008B010000}"/>
    <cellStyle name="SAPBEXHLevel3X" xfId="395" xr:uid="{00000000-0005-0000-0000-00008C010000}"/>
    <cellStyle name="SAPBEXresData" xfId="396" xr:uid="{00000000-0005-0000-0000-00008D010000}"/>
    <cellStyle name="SAPBEXresDataEmph" xfId="397" xr:uid="{00000000-0005-0000-0000-00008E010000}"/>
    <cellStyle name="SAPBEXresItem" xfId="398" xr:uid="{00000000-0005-0000-0000-00008F010000}"/>
    <cellStyle name="SAPBEXresItemX" xfId="399" xr:uid="{00000000-0005-0000-0000-000090010000}"/>
    <cellStyle name="SAPBEXstdData" xfId="400" xr:uid="{00000000-0005-0000-0000-000091010000}"/>
    <cellStyle name="SAPBEXstdDataEmph" xfId="401" xr:uid="{00000000-0005-0000-0000-000092010000}"/>
    <cellStyle name="SAPBEXstdItem" xfId="402" xr:uid="{00000000-0005-0000-0000-000093010000}"/>
    <cellStyle name="SAPBEXstdItemX" xfId="403" xr:uid="{00000000-0005-0000-0000-000094010000}"/>
    <cellStyle name="SAPBEXtitle" xfId="404" xr:uid="{00000000-0005-0000-0000-000095010000}"/>
    <cellStyle name="SAPBEXundefined" xfId="405" xr:uid="{00000000-0005-0000-0000-000096010000}"/>
    <cellStyle name="Sensitivity" xfId="406" xr:uid="{00000000-0005-0000-0000-000097010000}"/>
    <cellStyle name="SheetHeader1" xfId="407" xr:uid="{00000000-0005-0000-0000-000098010000}"/>
    <cellStyle name="SheetHeader2" xfId="408" xr:uid="{00000000-0005-0000-0000-000099010000}"/>
    <cellStyle name="Short Date" xfId="409" xr:uid="{00000000-0005-0000-0000-00009A010000}"/>
    <cellStyle name="Style 1" xfId="410" xr:uid="{00000000-0005-0000-0000-00009B010000}"/>
    <cellStyle name="style1" xfId="411" xr:uid="{00000000-0005-0000-0000-00009C010000}"/>
    <cellStyle name="Style2" xfId="412" xr:uid="{00000000-0005-0000-0000-00009D010000}"/>
    <cellStyle name="Style3" xfId="413" xr:uid="{00000000-0005-0000-0000-00009E010000}"/>
    <cellStyle name="Subheading" xfId="414" xr:uid="{00000000-0005-0000-0000-00009F010000}"/>
    <cellStyle name="SubheadingBold" xfId="415" xr:uid="{00000000-0005-0000-0000-0000A0010000}"/>
    <cellStyle name="Table Heading" xfId="416" xr:uid="{00000000-0005-0000-0000-0000A1010000}"/>
    <cellStyle name="Table_Heading2" xfId="417" xr:uid="{00000000-0005-0000-0000-0000A2010000}"/>
    <cellStyle name="TBC" xfId="418" xr:uid="{00000000-0005-0000-0000-0000A3010000}"/>
    <cellStyle name="Times New Roman" xfId="419" xr:uid="{00000000-0005-0000-0000-0000A4010000}"/>
    <cellStyle name="Total 1" xfId="420" xr:uid="{00000000-0005-0000-0000-0000A5010000}"/>
    <cellStyle name="Total 2" xfId="421" xr:uid="{00000000-0005-0000-0000-0000A6010000}"/>
    <cellStyle name="Total 3" xfId="422" xr:uid="{00000000-0005-0000-0000-0000A7010000}"/>
    <cellStyle name="Total 4" xfId="423" xr:uid="{00000000-0005-0000-0000-0000A8010000}"/>
    <cellStyle name="Transfer out" xfId="424" xr:uid="{00000000-0005-0000-0000-0000A9010000}"/>
    <cellStyle name="Tusental (0)_pldt" xfId="425" xr:uid="{00000000-0005-0000-0000-0000AA010000}"/>
    <cellStyle name="Tusental_pldt" xfId="426" xr:uid="{00000000-0005-0000-0000-0000AB010000}"/>
    <cellStyle name="Unit" xfId="427" xr:uid="{00000000-0005-0000-0000-0000AC010000}"/>
    <cellStyle name="Unprotected" xfId="428" xr:uid="{00000000-0005-0000-0000-0000AD010000}"/>
    <cellStyle name="User_Defined_A" xfId="429" xr:uid="{00000000-0005-0000-0000-0000AE010000}"/>
    <cellStyle name="Valuta (0)_pldt" xfId="430" xr:uid="{00000000-0005-0000-0000-0000AF010000}"/>
    <cellStyle name="Valuta_pldt" xfId="431" xr:uid="{00000000-0005-0000-0000-0000B0010000}"/>
    <cellStyle name="Warning" xfId="432" xr:uid="{00000000-0005-0000-0000-0000B1010000}"/>
    <cellStyle name="การคำนวณ" xfId="445" xr:uid="{00000000-0005-0000-0000-0000BE010000}"/>
    <cellStyle name="ข้อความเตือน" xfId="446" xr:uid="{00000000-0005-0000-0000-0000BF010000}"/>
    <cellStyle name="ข้อความอธิบาย" xfId="447" xr:uid="{00000000-0005-0000-0000-0000C0010000}"/>
    <cellStyle name="เครื่องหมายจุลภาค [0]_Book2" xfId="433" xr:uid="{00000000-0005-0000-0000-0000B2010000}"/>
    <cellStyle name="เครื่องหมายจุลภาค 2" xfId="434" xr:uid="{00000000-0005-0000-0000-0000B3010000}"/>
    <cellStyle name="เครื่องหมายจุลภาค 3" xfId="435" xr:uid="{00000000-0005-0000-0000-0000B4010000}"/>
    <cellStyle name="เครื่องหมายจุลภาค 4" xfId="436" xr:uid="{00000000-0005-0000-0000-0000B5010000}"/>
    <cellStyle name="เครื่องหมายจุลภาค_Book2" xfId="437" xr:uid="{00000000-0005-0000-0000-0000B6010000}"/>
    <cellStyle name="เครื่องหมายสกุลเงิน [0]_Book2" xfId="438" xr:uid="{00000000-0005-0000-0000-0000B7010000}"/>
    <cellStyle name="เครื่องหมายสกุลเงิน_Book2" xfId="439" xr:uid="{00000000-0005-0000-0000-0000B8010000}"/>
    <cellStyle name="ชื่อเรื่อง" xfId="448" xr:uid="{00000000-0005-0000-0000-0000C1010000}"/>
    <cellStyle name="เชื่อมโยงหลายมิติ_ไม่ขาว ไม่สวย ไม่หมวย แต่เซ็กซ์" xfId="440" xr:uid="{00000000-0005-0000-0000-0000B9010000}"/>
    <cellStyle name="เซลล์ตรวจสอบ" xfId="441" xr:uid="{00000000-0005-0000-0000-0000BA010000}"/>
    <cellStyle name="เซลล์ที่มีการเชื่อมโยง" xfId="442" xr:uid="{00000000-0005-0000-0000-0000BB010000}"/>
    <cellStyle name="ดี" xfId="449" xr:uid="{00000000-0005-0000-0000-0000C2010000}"/>
    <cellStyle name="ตามการเชื่อมโยงหลายมิติ_ไม่ขาว ไม่สวย ไม่หมวย แต่เซ็กซ์" xfId="450" xr:uid="{00000000-0005-0000-0000-0000C3010000}"/>
    <cellStyle name="ปกติ 2" xfId="451" xr:uid="{00000000-0005-0000-0000-0000C4010000}"/>
    <cellStyle name="ปกติ 3" xfId="452" xr:uid="{00000000-0005-0000-0000-0000C5010000}"/>
    <cellStyle name="ปกติ_088dc_eci" xfId="453" xr:uid="{00000000-0005-0000-0000-0000C6010000}"/>
    <cellStyle name="ป้อนค่า" xfId="454" xr:uid="{00000000-0005-0000-0000-0000C7010000}"/>
    <cellStyle name="ปานกลาง" xfId="455" xr:uid="{00000000-0005-0000-0000-0000C8010000}"/>
    <cellStyle name="ผลรวม" xfId="456" xr:uid="{00000000-0005-0000-0000-0000C9010000}"/>
    <cellStyle name="แย่" xfId="443" xr:uid="{00000000-0005-0000-0000-0000BC010000}"/>
    <cellStyle name="วฅมุ_ฑธนฬย๗ภฬ" xfId="457" xr:uid="{00000000-0005-0000-0000-0000CA010000}"/>
    <cellStyle name="ส่วนที่ถูกเน้น1" xfId="458" xr:uid="{00000000-0005-0000-0000-0000CB010000}"/>
    <cellStyle name="ส่วนที่ถูกเน้น2" xfId="459" xr:uid="{00000000-0005-0000-0000-0000CC010000}"/>
    <cellStyle name="ส่วนที่ถูกเน้น3" xfId="460" xr:uid="{00000000-0005-0000-0000-0000CD010000}"/>
    <cellStyle name="ส่วนที่ถูกเน้น4" xfId="461" xr:uid="{00000000-0005-0000-0000-0000CE010000}"/>
    <cellStyle name="ส่วนที่ถูกเน้น5" xfId="462" xr:uid="{00000000-0005-0000-0000-0000CF010000}"/>
    <cellStyle name="ส่วนที่ถูกเน้น6" xfId="463" xr:uid="{00000000-0005-0000-0000-0000D0010000}"/>
    <cellStyle name="แสดงผล" xfId="444" xr:uid="{00000000-0005-0000-0000-0000BD010000}"/>
    <cellStyle name="หมายเหตุ" xfId="464" xr:uid="{00000000-0005-0000-0000-0000D1010000}"/>
    <cellStyle name="หัวเรื่อง 1" xfId="465" xr:uid="{00000000-0005-0000-0000-0000D2010000}"/>
    <cellStyle name="หัวเรื่อง 2" xfId="466" xr:uid="{00000000-0005-0000-0000-0000D3010000}"/>
    <cellStyle name="หัวเรื่อง 3" xfId="467" xr:uid="{00000000-0005-0000-0000-0000D4010000}"/>
    <cellStyle name="หัวเรื่อง 4" xfId="468" xr:uid="{00000000-0005-0000-0000-0000D5010000}"/>
    <cellStyle name="標準_2006 Eng" xfId="469" xr:uid="{00000000-0005-0000-0000-0000D6010000}"/>
  </cellStyles>
  <dxfs count="0"/>
  <tableStyles count="0" defaultTableStyle="TableStyleMedium9" defaultPivotStyle="PivotStyleLight16"/>
  <colors>
    <mruColors>
      <color rgb="FFFFFF99"/>
      <color rgb="FFCCFF99"/>
      <color rgb="FFFF99CC"/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1A6D9-ADBF-4041-962E-F8677EE33FA1}">
  <dimension ref="A1:P106"/>
  <sheetViews>
    <sheetView tabSelected="1" zoomScale="90" zoomScaleNormal="90" zoomScaleSheetLayoutView="80" workbookViewId="0"/>
  </sheetViews>
  <sheetFormatPr defaultColWidth="9.125" defaultRowHeight="21.75"/>
  <cols>
    <col min="1" max="1" width="1.625" style="2" customWidth="1"/>
    <col min="2" max="2" width="2.625" style="2" customWidth="1"/>
    <col min="3" max="3" width="39.25" style="2" customWidth="1"/>
    <col min="4" max="4" width="6.875" style="9" customWidth="1"/>
    <col min="5" max="5" width="1.125" style="9" customWidth="1"/>
    <col min="6" max="6" width="14.5" style="2" bestFit="1" customWidth="1"/>
    <col min="7" max="7" width="1.375" style="2" customWidth="1"/>
    <col min="8" max="8" width="12.625" style="2" customWidth="1"/>
    <col min="9" max="9" width="1.125" style="2" customWidth="1"/>
    <col min="10" max="10" width="14.875" style="2" bestFit="1" customWidth="1"/>
    <col min="11" max="11" width="1.125" style="2" customWidth="1"/>
    <col min="12" max="12" width="12.625" style="2" customWidth="1"/>
    <col min="13" max="13" width="10.125" style="2" bestFit="1" customWidth="1"/>
    <col min="14" max="16" width="12.375" style="2" bestFit="1" customWidth="1"/>
    <col min="17" max="16384" width="9.125" style="2"/>
  </cols>
  <sheetData>
    <row r="1" spans="1:15" ht="22.5" customHeight="1">
      <c r="A1" s="1" t="s">
        <v>124</v>
      </c>
      <c r="B1" s="1"/>
      <c r="C1" s="1"/>
      <c r="D1" s="1"/>
      <c r="E1" s="1"/>
      <c r="F1" s="1" t="s">
        <v>96</v>
      </c>
      <c r="G1" s="1"/>
      <c r="H1" s="1"/>
      <c r="I1" s="1"/>
      <c r="J1" s="1"/>
      <c r="K1" s="1"/>
      <c r="L1" s="1"/>
    </row>
    <row r="2" spans="1:15" ht="22.5" customHeight="1">
      <c r="A2" s="1" t="s">
        <v>190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11.45" customHeight="1">
      <c r="A3" s="3"/>
      <c r="B3" s="3"/>
      <c r="C3" s="3"/>
      <c r="D3" s="4"/>
      <c r="E3" s="4"/>
      <c r="F3" s="4"/>
      <c r="G3" s="4"/>
      <c r="H3" s="4"/>
      <c r="I3" s="4"/>
      <c r="J3" s="5"/>
      <c r="K3" s="5"/>
      <c r="L3" s="5"/>
    </row>
    <row r="4" spans="1:15" ht="22.5" customHeight="1">
      <c r="A4" s="3"/>
      <c r="B4" s="3"/>
      <c r="C4" s="3"/>
      <c r="D4" s="6"/>
      <c r="E4" s="6"/>
      <c r="F4" s="181" t="s">
        <v>0</v>
      </c>
      <c r="G4" s="181"/>
      <c r="H4" s="181"/>
      <c r="I4" s="7"/>
      <c r="J4" s="181" t="s">
        <v>1</v>
      </c>
      <c r="K4" s="181"/>
      <c r="L4" s="181"/>
    </row>
    <row r="5" spans="1:15" ht="22.5" customHeight="1">
      <c r="A5" s="3"/>
      <c r="B5" s="3"/>
      <c r="C5" s="3"/>
      <c r="D5" s="6"/>
      <c r="E5" s="6"/>
      <c r="F5" s="8" t="s">
        <v>209</v>
      </c>
      <c r="G5" s="8"/>
      <c r="H5" s="8" t="s">
        <v>2</v>
      </c>
      <c r="I5" s="8"/>
      <c r="J5" s="8" t="s">
        <v>209</v>
      </c>
      <c r="K5" s="8"/>
      <c r="L5" s="8" t="s">
        <v>2</v>
      </c>
    </row>
    <row r="6" spans="1:15" ht="22.5" customHeight="1">
      <c r="A6" s="182" t="s">
        <v>3</v>
      </c>
      <c r="B6" s="182"/>
      <c r="C6" s="182"/>
      <c r="D6" s="9" t="s">
        <v>4</v>
      </c>
      <c r="E6" s="6"/>
      <c r="F6" s="10" t="s">
        <v>204</v>
      </c>
      <c r="G6" s="11"/>
      <c r="H6" s="10" t="s">
        <v>187</v>
      </c>
      <c r="I6" s="10"/>
      <c r="J6" s="10" t="s">
        <v>204</v>
      </c>
      <c r="K6" s="11"/>
      <c r="L6" s="10" t="s">
        <v>187</v>
      </c>
    </row>
    <row r="7" spans="1:15" ht="22.5" customHeight="1">
      <c r="F7" s="10" t="s">
        <v>107</v>
      </c>
      <c r="G7" s="11"/>
      <c r="H7" s="10"/>
      <c r="I7" s="10"/>
      <c r="J7" s="10" t="s">
        <v>107</v>
      </c>
      <c r="K7" s="11"/>
      <c r="L7" s="10"/>
    </row>
    <row r="8" spans="1:15" ht="22.5" customHeight="1">
      <c r="A8" s="12" t="s">
        <v>5</v>
      </c>
      <c r="B8" s="1"/>
      <c r="C8" s="1"/>
      <c r="F8" s="180" t="s">
        <v>82</v>
      </c>
      <c r="G8" s="180"/>
      <c r="H8" s="180"/>
      <c r="I8" s="180"/>
      <c r="J8" s="180"/>
      <c r="K8" s="180"/>
      <c r="L8" s="180"/>
    </row>
    <row r="9" spans="1:15" ht="22.5" customHeight="1">
      <c r="A9" s="2" t="s">
        <v>6</v>
      </c>
      <c r="F9" s="13">
        <v>7584412</v>
      </c>
      <c r="G9" s="13"/>
      <c r="H9" s="14">
        <v>8929518</v>
      </c>
      <c r="I9" s="13"/>
      <c r="J9" s="13">
        <v>893122</v>
      </c>
      <c r="K9" s="13"/>
      <c r="L9" s="14">
        <v>760668</v>
      </c>
    </row>
    <row r="10" spans="1:15" ht="22.5" customHeight="1">
      <c r="A10" s="2" t="s">
        <v>191</v>
      </c>
      <c r="D10" s="9">
        <v>3</v>
      </c>
      <c r="F10" s="14">
        <v>4659405</v>
      </c>
      <c r="G10" s="15"/>
      <c r="H10" s="14">
        <v>4236781</v>
      </c>
      <c r="I10" s="14"/>
      <c r="J10" s="14">
        <v>0</v>
      </c>
      <c r="K10" s="15"/>
      <c r="L10" s="14">
        <v>0</v>
      </c>
      <c r="N10" s="13"/>
    </row>
    <row r="11" spans="1:15" ht="22.5" customHeight="1">
      <c r="A11" s="16" t="s">
        <v>86</v>
      </c>
      <c r="B11" s="16"/>
      <c r="C11" s="16"/>
      <c r="F11" s="14">
        <v>1796645</v>
      </c>
      <c r="G11" s="15"/>
      <c r="H11" s="14">
        <v>1060966</v>
      </c>
      <c r="I11" s="14"/>
      <c r="J11" s="14">
        <v>89112</v>
      </c>
      <c r="K11" s="15"/>
      <c r="L11" s="14">
        <v>73634</v>
      </c>
      <c r="N11" s="13"/>
    </row>
    <row r="12" spans="1:15" ht="22.5" customHeight="1">
      <c r="A12" s="2" t="s">
        <v>98</v>
      </c>
      <c r="D12" s="9">
        <v>2</v>
      </c>
      <c r="F12" s="14">
        <v>196596</v>
      </c>
      <c r="G12" s="15"/>
      <c r="H12" s="14">
        <v>198310</v>
      </c>
      <c r="I12" s="14"/>
      <c r="J12" s="14">
        <v>169827</v>
      </c>
      <c r="K12" s="14"/>
      <c r="L12" s="14">
        <v>232133</v>
      </c>
      <c r="N12" s="13"/>
    </row>
    <row r="13" spans="1:15" ht="22.5" customHeight="1">
      <c r="A13" s="2" t="s">
        <v>7</v>
      </c>
      <c r="D13" s="9">
        <v>2</v>
      </c>
      <c r="F13" s="14">
        <v>10000</v>
      </c>
      <c r="G13" s="15"/>
      <c r="H13" s="14">
        <v>10000</v>
      </c>
      <c r="I13" s="14"/>
      <c r="J13" s="14">
        <v>0</v>
      </c>
      <c r="K13" s="15"/>
      <c r="L13" s="14">
        <v>0</v>
      </c>
      <c r="N13" s="13"/>
      <c r="O13" s="13"/>
    </row>
    <row r="14" spans="1:15" ht="22.5" customHeight="1">
      <c r="A14" s="2" t="s">
        <v>142</v>
      </c>
      <c r="D14" s="9">
        <v>2</v>
      </c>
      <c r="F14" s="14">
        <v>1907828</v>
      </c>
      <c r="G14" s="15"/>
      <c r="H14" s="17">
        <v>2219772</v>
      </c>
      <c r="I14" s="14"/>
      <c r="J14" s="14">
        <v>0</v>
      </c>
      <c r="K14" s="15"/>
      <c r="L14" s="14">
        <v>0</v>
      </c>
      <c r="N14" s="13"/>
    </row>
    <row r="15" spans="1:15" ht="22.5" customHeight="1">
      <c r="A15" s="2" t="s">
        <v>9</v>
      </c>
      <c r="F15" s="14">
        <v>2349939</v>
      </c>
      <c r="G15" s="15"/>
      <c r="H15" s="14">
        <v>2445970</v>
      </c>
      <c r="I15" s="14"/>
      <c r="J15" s="14">
        <v>0</v>
      </c>
      <c r="K15" s="15"/>
      <c r="L15" s="14">
        <v>0</v>
      </c>
      <c r="N15" s="13"/>
    </row>
    <row r="16" spans="1:15" ht="22.5" customHeight="1">
      <c r="A16" s="18" t="s">
        <v>148</v>
      </c>
      <c r="D16" s="9">
        <v>10</v>
      </c>
      <c r="F16" s="14">
        <v>8230889</v>
      </c>
      <c r="G16" s="15"/>
      <c r="H16" s="14">
        <v>6648090</v>
      </c>
      <c r="I16" s="14"/>
      <c r="J16" s="14">
        <v>1653973</v>
      </c>
      <c r="K16" s="15"/>
      <c r="L16" s="14">
        <v>1598815</v>
      </c>
      <c r="N16" s="13"/>
    </row>
    <row r="17" spans="1:14" ht="22.5" customHeight="1">
      <c r="A17" s="18" t="s">
        <v>164</v>
      </c>
      <c r="C17" s="16"/>
      <c r="D17" s="9">
        <v>10</v>
      </c>
      <c r="F17" s="17">
        <v>109812</v>
      </c>
      <c r="G17" s="14"/>
      <c r="H17" s="14">
        <v>135771</v>
      </c>
      <c r="I17" s="14"/>
      <c r="J17" s="14">
        <v>0</v>
      </c>
      <c r="K17" s="14"/>
      <c r="L17" s="14">
        <v>0</v>
      </c>
      <c r="N17" s="13"/>
    </row>
    <row r="18" spans="1:14" ht="22.5" customHeight="1">
      <c r="A18" s="16" t="s">
        <v>10</v>
      </c>
      <c r="B18" s="16"/>
      <c r="F18" s="14">
        <v>130940</v>
      </c>
      <c r="G18" s="15"/>
      <c r="H18" s="14">
        <v>159119</v>
      </c>
      <c r="I18" s="14"/>
      <c r="J18" s="14">
        <v>4324</v>
      </c>
      <c r="K18" s="14"/>
      <c r="L18" s="14">
        <v>6868</v>
      </c>
      <c r="N18" s="13"/>
    </row>
    <row r="19" spans="1:14" ht="22.5" customHeight="1">
      <c r="A19" s="3" t="s">
        <v>11</v>
      </c>
      <c r="F19" s="37">
        <f>SUM(F9:F18)</f>
        <v>26976466</v>
      </c>
      <c r="G19" s="15"/>
      <c r="H19" s="37">
        <f>SUM(H9:H18)</f>
        <v>26044297</v>
      </c>
      <c r="I19" s="19"/>
      <c r="J19" s="37">
        <f>SUM(J9:J18)</f>
        <v>2810358</v>
      </c>
      <c r="K19" s="15"/>
      <c r="L19" s="37">
        <f>SUM(L9:L18)</f>
        <v>2672118</v>
      </c>
      <c r="N19" s="13"/>
    </row>
    <row r="20" spans="1:14" ht="11.45" customHeight="1">
      <c r="A20" s="3"/>
      <c r="B20" s="3"/>
      <c r="C20" s="3"/>
      <c r="D20" s="4"/>
      <c r="E20" s="4"/>
      <c r="F20" s="4"/>
      <c r="G20" s="4"/>
      <c r="H20" s="4"/>
      <c r="I20" s="4"/>
      <c r="J20" s="20"/>
      <c r="K20" s="5"/>
      <c r="L20" s="5"/>
      <c r="N20" s="13"/>
    </row>
    <row r="21" spans="1:14" ht="22.5" customHeight="1">
      <c r="A21" s="21" t="s">
        <v>12</v>
      </c>
      <c r="F21" s="14"/>
      <c r="G21" s="14"/>
      <c r="H21" s="14"/>
      <c r="I21" s="14"/>
      <c r="J21" s="157"/>
      <c r="K21" s="14"/>
      <c r="L21" s="14"/>
      <c r="N21" s="13"/>
    </row>
    <row r="22" spans="1:14" ht="22.5" customHeight="1">
      <c r="A22" s="2" t="s">
        <v>125</v>
      </c>
      <c r="B22" s="22"/>
      <c r="D22" s="9">
        <v>10</v>
      </c>
      <c r="F22" s="14">
        <v>4385163</v>
      </c>
      <c r="G22" s="15"/>
      <c r="H22" s="14">
        <v>2365039</v>
      </c>
      <c r="I22" s="14"/>
      <c r="J22" s="14">
        <v>4016311</v>
      </c>
      <c r="K22" s="15"/>
      <c r="L22" s="14">
        <v>1535719</v>
      </c>
      <c r="N22" s="13"/>
    </row>
    <row r="23" spans="1:14" ht="22.5" customHeight="1">
      <c r="A23" s="2" t="s">
        <v>14</v>
      </c>
      <c r="D23" s="9">
        <v>4</v>
      </c>
      <c r="F23" s="14">
        <v>6936875</v>
      </c>
      <c r="G23" s="15"/>
      <c r="H23" s="14">
        <v>9805656</v>
      </c>
      <c r="I23" s="14"/>
      <c r="J23" s="14">
        <v>3626741</v>
      </c>
      <c r="K23" s="15"/>
      <c r="L23" s="14">
        <v>6506742</v>
      </c>
      <c r="N23" s="13"/>
    </row>
    <row r="24" spans="1:14" ht="22.5" customHeight="1">
      <c r="A24" s="2" t="s">
        <v>13</v>
      </c>
      <c r="F24" s="14">
        <v>0</v>
      </c>
      <c r="G24" s="15"/>
      <c r="H24" s="14">
        <v>0</v>
      </c>
      <c r="I24" s="14"/>
      <c r="J24" s="14">
        <v>87412983</v>
      </c>
      <c r="K24" s="14"/>
      <c r="L24" s="14">
        <v>87412983</v>
      </c>
      <c r="N24" s="13"/>
    </row>
    <row r="25" spans="1:14" ht="22.5" customHeight="1">
      <c r="A25" s="2" t="s">
        <v>81</v>
      </c>
      <c r="D25" s="9">
        <v>4</v>
      </c>
      <c r="F25" s="14">
        <v>77087110</v>
      </c>
      <c r="G25" s="15"/>
      <c r="H25" s="14">
        <v>77139521</v>
      </c>
      <c r="I25" s="14"/>
      <c r="J25" s="14">
        <v>10679110</v>
      </c>
      <c r="K25" s="15"/>
      <c r="L25" s="14">
        <v>9624044</v>
      </c>
      <c r="N25" s="13"/>
    </row>
    <row r="26" spans="1:14" ht="22.5" customHeight="1">
      <c r="A26" s="2" t="s">
        <v>87</v>
      </c>
      <c r="D26" s="9">
        <v>2</v>
      </c>
      <c r="F26" s="14">
        <v>249739</v>
      </c>
      <c r="G26" s="15"/>
      <c r="H26" s="14">
        <v>282539</v>
      </c>
      <c r="I26" s="14"/>
      <c r="J26" s="14">
        <v>634046</v>
      </c>
      <c r="K26" s="15"/>
      <c r="L26" s="14">
        <v>613241</v>
      </c>
      <c r="N26" s="13"/>
    </row>
    <row r="27" spans="1:14" ht="22.5" customHeight="1">
      <c r="A27" s="2" t="s">
        <v>140</v>
      </c>
      <c r="D27" s="9">
        <v>10</v>
      </c>
      <c r="F27" s="14">
        <v>1188365</v>
      </c>
      <c r="G27" s="15"/>
      <c r="H27" s="14">
        <v>1438104</v>
      </c>
      <c r="I27" s="14"/>
      <c r="J27" s="14">
        <v>0</v>
      </c>
      <c r="K27" s="15"/>
      <c r="L27" s="14">
        <v>1600</v>
      </c>
      <c r="N27" s="13"/>
    </row>
    <row r="28" spans="1:14" ht="22.5" customHeight="1">
      <c r="A28" s="2" t="s">
        <v>8</v>
      </c>
      <c r="D28" s="9" t="s">
        <v>225</v>
      </c>
      <c r="F28" s="14">
        <v>1185593</v>
      </c>
      <c r="G28" s="15"/>
      <c r="H28" s="14">
        <v>2154691</v>
      </c>
      <c r="I28" s="14"/>
      <c r="J28" s="14">
        <v>3840491</v>
      </c>
      <c r="K28" s="15"/>
      <c r="L28" s="14">
        <v>4829833</v>
      </c>
      <c r="N28" s="13"/>
    </row>
    <row r="29" spans="1:14" ht="22.5" customHeight="1">
      <c r="A29" s="2" t="s">
        <v>150</v>
      </c>
      <c r="D29" s="9">
        <v>10</v>
      </c>
      <c r="F29" s="14">
        <v>5847819</v>
      </c>
      <c r="G29" s="15"/>
      <c r="H29" s="14">
        <v>5017127</v>
      </c>
      <c r="I29" s="14"/>
      <c r="J29" s="14">
        <v>1043090</v>
      </c>
      <c r="K29" s="15"/>
      <c r="L29" s="14">
        <v>0</v>
      </c>
      <c r="N29" s="13"/>
    </row>
    <row r="30" spans="1:14" ht="22.5" customHeight="1">
      <c r="A30" s="2" t="s">
        <v>158</v>
      </c>
      <c r="F30" s="14">
        <v>110827</v>
      </c>
      <c r="G30" s="15"/>
      <c r="H30" s="14">
        <v>110827</v>
      </c>
      <c r="I30" s="14"/>
      <c r="J30" s="14">
        <v>0</v>
      </c>
      <c r="K30" s="15"/>
      <c r="L30" s="14">
        <v>0</v>
      </c>
      <c r="N30" s="13"/>
    </row>
    <row r="31" spans="1:14" ht="22.5" customHeight="1">
      <c r="A31" s="2" t="s">
        <v>16</v>
      </c>
      <c r="F31" s="14">
        <v>393500</v>
      </c>
      <c r="G31" s="15"/>
      <c r="H31" s="14">
        <v>393500</v>
      </c>
      <c r="I31" s="14"/>
      <c r="J31" s="14">
        <v>305390</v>
      </c>
      <c r="K31" s="15"/>
      <c r="L31" s="14">
        <v>305390</v>
      </c>
      <c r="N31" s="13"/>
    </row>
    <row r="32" spans="1:14" ht="22.5" customHeight="1">
      <c r="A32" s="2" t="s">
        <v>15</v>
      </c>
      <c r="D32" s="9">
        <v>5</v>
      </c>
      <c r="F32" s="14">
        <v>47428559</v>
      </c>
      <c r="G32" s="15"/>
      <c r="H32" s="14">
        <v>46584688</v>
      </c>
      <c r="I32" s="14"/>
      <c r="J32" s="14">
        <v>466804</v>
      </c>
      <c r="K32" s="15"/>
      <c r="L32" s="14">
        <v>462629</v>
      </c>
      <c r="N32" s="13"/>
    </row>
    <row r="33" spans="1:14" ht="22.5" customHeight="1">
      <c r="A33" s="2" t="s">
        <v>126</v>
      </c>
      <c r="F33" s="14">
        <v>3320693</v>
      </c>
      <c r="G33" s="15"/>
      <c r="H33" s="14">
        <v>3363289</v>
      </c>
      <c r="I33" s="14"/>
      <c r="J33" s="14">
        <v>51007</v>
      </c>
      <c r="K33" s="15"/>
      <c r="L33" s="14">
        <v>61395</v>
      </c>
      <c r="N33" s="13"/>
    </row>
    <row r="34" spans="1:14" ht="22.5" customHeight="1">
      <c r="A34" s="2" t="s">
        <v>17</v>
      </c>
      <c r="F34" s="14">
        <v>9449733</v>
      </c>
      <c r="G34" s="15"/>
      <c r="H34" s="14">
        <v>9855496</v>
      </c>
      <c r="I34" s="14"/>
      <c r="J34" s="14">
        <v>0</v>
      </c>
      <c r="K34" s="15"/>
      <c r="L34" s="14">
        <v>0</v>
      </c>
      <c r="N34" s="13"/>
    </row>
    <row r="35" spans="1:14" ht="22.5" customHeight="1">
      <c r="A35" s="2" t="s">
        <v>192</v>
      </c>
      <c r="F35" s="14">
        <v>8498874</v>
      </c>
      <c r="G35" s="15"/>
      <c r="H35" s="14">
        <v>8806192</v>
      </c>
      <c r="I35" s="14"/>
      <c r="J35" s="14">
        <v>96</v>
      </c>
      <c r="K35" s="15"/>
      <c r="L35" s="14">
        <v>157</v>
      </c>
      <c r="N35" s="13"/>
    </row>
    <row r="36" spans="1:14" ht="22.5" customHeight="1">
      <c r="A36" s="2" t="s">
        <v>165</v>
      </c>
      <c r="D36" s="9">
        <v>2</v>
      </c>
      <c r="F36" s="17">
        <v>17459333</v>
      </c>
      <c r="G36" s="14"/>
      <c r="H36" s="17">
        <v>19098056</v>
      </c>
      <c r="I36" s="14"/>
      <c r="J36" s="14">
        <v>0</v>
      </c>
      <c r="K36" s="14"/>
      <c r="L36" s="14">
        <v>0</v>
      </c>
      <c r="N36" s="13"/>
    </row>
    <row r="37" spans="1:14" ht="22.5" customHeight="1">
      <c r="A37" s="2" t="s">
        <v>193</v>
      </c>
      <c r="F37" s="17">
        <v>241027</v>
      </c>
      <c r="G37" s="14"/>
      <c r="H37" s="14">
        <v>138848</v>
      </c>
      <c r="I37" s="14"/>
      <c r="J37" s="14">
        <v>252804</v>
      </c>
      <c r="K37" s="14"/>
      <c r="L37" s="14">
        <v>150873</v>
      </c>
      <c r="N37" s="13"/>
    </row>
    <row r="38" spans="1:14" ht="22.5" customHeight="1">
      <c r="A38" s="2" t="s">
        <v>18</v>
      </c>
      <c r="F38" s="14">
        <v>1849043</v>
      </c>
      <c r="G38" s="15"/>
      <c r="H38" s="14">
        <v>1739039</v>
      </c>
      <c r="I38" s="14"/>
      <c r="J38" s="14">
        <v>74200</v>
      </c>
      <c r="K38" s="15"/>
      <c r="L38" s="14">
        <v>5396</v>
      </c>
      <c r="N38" s="13"/>
    </row>
    <row r="39" spans="1:14" ht="22.5" customHeight="1">
      <c r="A39" s="3" t="s">
        <v>19</v>
      </c>
      <c r="F39" s="37">
        <f>SUM(F22:F38)</f>
        <v>185632253</v>
      </c>
      <c r="G39" s="15"/>
      <c r="H39" s="37">
        <f>SUM(H22:H38)</f>
        <v>188292612</v>
      </c>
      <c r="I39" s="19"/>
      <c r="J39" s="37">
        <f>SUM(J22:J38)</f>
        <v>112403073</v>
      </c>
      <c r="K39" s="15"/>
      <c r="L39" s="37">
        <f>SUM(L22:L38)</f>
        <v>111510002</v>
      </c>
      <c r="N39" s="13"/>
    </row>
    <row r="40" spans="1:14" ht="11.45" customHeight="1">
      <c r="A40" s="3"/>
      <c r="B40" s="3"/>
      <c r="C40" s="3"/>
      <c r="D40" s="4"/>
      <c r="E40" s="4"/>
      <c r="F40" s="4"/>
      <c r="G40" s="4"/>
      <c r="H40" s="4"/>
      <c r="I40" s="4"/>
      <c r="J40" s="20"/>
      <c r="K40" s="5"/>
      <c r="L40" s="5"/>
      <c r="N40" s="13"/>
    </row>
    <row r="41" spans="1:14" ht="22.5" customHeight="1" thickBot="1">
      <c r="A41" s="3" t="s">
        <v>20</v>
      </c>
      <c r="F41" s="38">
        <f>SUM(F19+F39)</f>
        <v>212608719</v>
      </c>
      <c r="G41" s="23"/>
      <c r="H41" s="38">
        <f>SUM(H19+H39)</f>
        <v>214336909</v>
      </c>
      <c r="I41" s="19"/>
      <c r="J41" s="38">
        <f>SUM(J19+J39)</f>
        <v>115213431</v>
      </c>
      <c r="K41" s="15"/>
      <c r="L41" s="38">
        <f>SUM(L19+L39)</f>
        <v>114182120</v>
      </c>
      <c r="N41" s="13"/>
    </row>
    <row r="42" spans="1:14" ht="9.9499999999999993" customHeight="1" thickTop="1">
      <c r="A42" s="3"/>
      <c r="B42" s="3"/>
      <c r="C42" s="3"/>
      <c r="D42" s="4"/>
      <c r="E42" s="4"/>
      <c r="F42" s="4"/>
      <c r="G42" s="4"/>
      <c r="H42" s="4"/>
      <c r="I42" s="4"/>
      <c r="J42" s="5"/>
      <c r="K42" s="5"/>
      <c r="L42" s="5"/>
      <c r="N42" s="13"/>
    </row>
    <row r="43" spans="1:14" ht="22.5" customHeight="1">
      <c r="A43" s="182" t="s">
        <v>124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N43" s="13"/>
    </row>
    <row r="44" spans="1:14" ht="22.5" customHeight="1">
      <c r="A44" s="182" t="s">
        <v>190</v>
      </c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N44" s="13"/>
    </row>
    <row r="45" spans="1:14" ht="11.45" customHeight="1">
      <c r="A45" s="3"/>
      <c r="B45" s="3"/>
      <c r="C45" s="3"/>
      <c r="D45" s="4"/>
      <c r="E45" s="4"/>
      <c r="F45" s="4"/>
      <c r="G45" s="4"/>
      <c r="H45" s="4"/>
      <c r="I45" s="4"/>
      <c r="J45" s="5"/>
      <c r="K45" s="5"/>
      <c r="L45" s="5"/>
      <c r="N45" s="13"/>
    </row>
    <row r="46" spans="1:14" ht="22.5" customHeight="1">
      <c r="D46" s="6"/>
      <c r="E46" s="6"/>
      <c r="F46" s="181" t="s">
        <v>0</v>
      </c>
      <c r="G46" s="181"/>
      <c r="H46" s="181"/>
      <c r="I46" s="181"/>
      <c r="J46" s="181" t="s">
        <v>1</v>
      </c>
      <c r="K46" s="181"/>
      <c r="L46" s="181"/>
      <c r="N46" s="13"/>
    </row>
    <row r="47" spans="1:14" ht="22.5" customHeight="1">
      <c r="D47" s="6"/>
      <c r="E47" s="6"/>
      <c r="F47" s="8" t="s">
        <v>209</v>
      </c>
      <c r="G47" s="8"/>
      <c r="H47" s="8" t="s">
        <v>2</v>
      </c>
      <c r="I47" s="8"/>
      <c r="J47" s="8" t="s">
        <v>209</v>
      </c>
      <c r="K47" s="8"/>
      <c r="L47" s="8" t="s">
        <v>2</v>
      </c>
      <c r="N47" s="13"/>
    </row>
    <row r="48" spans="1:14" ht="22.5" customHeight="1">
      <c r="A48" s="24" t="s">
        <v>21</v>
      </c>
      <c r="B48" s="25"/>
      <c r="C48" s="25"/>
      <c r="D48" s="9" t="s">
        <v>4</v>
      </c>
      <c r="E48" s="6"/>
      <c r="F48" s="10" t="s">
        <v>204</v>
      </c>
      <c r="G48" s="11"/>
      <c r="H48" s="10" t="s">
        <v>187</v>
      </c>
      <c r="I48" s="10"/>
      <c r="J48" s="10" t="s">
        <v>204</v>
      </c>
      <c r="K48" s="11"/>
      <c r="L48" s="10" t="s">
        <v>187</v>
      </c>
      <c r="N48" s="13"/>
    </row>
    <row r="49" spans="1:16" ht="22.5" customHeight="1">
      <c r="F49" s="10" t="s">
        <v>107</v>
      </c>
      <c r="G49" s="11"/>
      <c r="H49" s="10"/>
      <c r="I49" s="10"/>
      <c r="J49" s="10" t="s">
        <v>107</v>
      </c>
      <c r="K49" s="11"/>
      <c r="L49" s="10"/>
      <c r="N49" s="13"/>
    </row>
    <row r="50" spans="1:16" ht="22.5" customHeight="1">
      <c r="A50" s="24"/>
      <c r="B50" s="25"/>
      <c r="C50" s="25"/>
      <c r="F50" s="180" t="s">
        <v>82</v>
      </c>
      <c r="G50" s="180"/>
      <c r="H50" s="180"/>
      <c r="I50" s="180"/>
      <c r="J50" s="180"/>
      <c r="K50" s="180"/>
      <c r="L50" s="180"/>
      <c r="N50" s="13"/>
    </row>
    <row r="51" spans="1:16" ht="22.5" customHeight="1">
      <c r="A51" s="21" t="s">
        <v>22</v>
      </c>
      <c r="F51" s="13"/>
      <c r="G51" s="13"/>
      <c r="H51" s="13"/>
      <c r="I51" s="13"/>
      <c r="J51" s="13"/>
      <c r="K51" s="13"/>
      <c r="L51" s="13"/>
      <c r="N51" s="13"/>
    </row>
    <row r="52" spans="1:16" ht="22.5" customHeight="1">
      <c r="A52" s="18" t="s">
        <v>23</v>
      </c>
      <c r="D52" s="9">
        <v>6</v>
      </c>
      <c r="F52" s="13">
        <v>14921895</v>
      </c>
      <c r="G52" s="13"/>
      <c r="H52" s="13">
        <v>11844879</v>
      </c>
      <c r="I52" s="13"/>
      <c r="J52" s="13">
        <v>13980000</v>
      </c>
      <c r="K52" s="13"/>
      <c r="L52" s="13">
        <v>10800000</v>
      </c>
      <c r="N52" s="13"/>
    </row>
    <row r="53" spans="1:16" ht="22.5" customHeight="1">
      <c r="A53" s="18" t="s">
        <v>151</v>
      </c>
      <c r="D53" s="9" t="s">
        <v>194</v>
      </c>
      <c r="F53" s="13">
        <v>0</v>
      </c>
      <c r="G53" s="13"/>
      <c r="H53" s="13">
        <v>0</v>
      </c>
      <c r="I53" s="13"/>
      <c r="J53" s="13">
        <v>6590000</v>
      </c>
      <c r="K53" s="13"/>
      <c r="L53" s="13">
        <v>6595000</v>
      </c>
      <c r="N53" s="13"/>
    </row>
    <row r="54" spans="1:16" ht="22.5" customHeight="1">
      <c r="A54" s="2" t="s">
        <v>168</v>
      </c>
      <c r="F54" s="13">
        <v>4290594</v>
      </c>
      <c r="G54" s="15"/>
      <c r="H54" s="13">
        <v>3956239</v>
      </c>
      <c r="I54" s="14"/>
      <c r="J54" s="14">
        <v>1888886</v>
      </c>
      <c r="K54" s="14"/>
      <c r="L54" s="14">
        <v>2160226</v>
      </c>
      <c r="N54" s="13"/>
    </row>
    <row r="55" spans="1:16" ht="22.5" customHeight="1">
      <c r="A55" s="16" t="s">
        <v>141</v>
      </c>
      <c r="B55" s="16"/>
      <c r="C55" s="16"/>
      <c r="D55" s="9">
        <v>10</v>
      </c>
      <c r="F55" s="14">
        <v>617668</v>
      </c>
      <c r="G55" s="15"/>
      <c r="H55" s="14">
        <v>1041609</v>
      </c>
      <c r="I55" s="14"/>
      <c r="J55" s="14">
        <v>0</v>
      </c>
      <c r="K55" s="14"/>
      <c r="L55" s="14">
        <v>0</v>
      </c>
      <c r="N55" s="13"/>
      <c r="P55" s="26"/>
    </row>
    <row r="56" spans="1:16" ht="22.5" customHeight="1">
      <c r="A56" s="2" t="s">
        <v>115</v>
      </c>
      <c r="C56" s="16"/>
      <c r="F56" s="14"/>
      <c r="G56" s="15"/>
      <c r="H56" s="14"/>
      <c r="I56" s="14"/>
      <c r="J56" s="14"/>
      <c r="K56" s="14"/>
      <c r="L56" s="14"/>
      <c r="N56" s="13"/>
    </row>
    <row r="57" spans="1:16" ht="22.5" customHeight="1">
      <c r="B57" s="2" t="s">
        <v>89</v>
      </c>
      <c r="D57" s="9" t="s">
        <v>226</v>
      </c>
      <c r="F57" s="14">
        <v>7159235</v>
      </c>
      <c r="G57" s="15"/>
      <c r="H57" s="14">
        <v>2545341</v>
      </c>
      <c r="I57" s="14"/>
      <c r="J57" s="14">
        <v>0</v>
      </c>
      <c r="K57" s="14"/>
      <c r="L57" s="14">
        <v>0</v>
      </c>
      <c r="N57" s="13"/>
    </row>
    <row r="58" spans="1:16" ht="22.5" customHeight="1">
      <c r="A58" s="2" t="s">
        <v>195</v>
      </c>
      <c r="D58" s="9" t="s">
        <v>226</v>
      </c>
      <c r="F58" s="14">
        <v>3199431</v>
      </c>
      <c r="G58" s="15"/>
      <c r="H58" s="14">
        <v>3198639</v>
      </c>
      <c r="I58" s="14"/>
      <c r="J58" s="14">
        <v>2499518</v>
      </c>
      <c r="K58" s="14"/>
      <c r="L58" s="14">
        <v>2498920</v>
      </c>
      <c r="N58" s="13"/>
    </row>
    <row r="59" spans="1:16" ht="22.5" customHeight="1">
      <c r="A59" s="2" t="s">
        <v>128</v>
      </c>
      <c r="B59" s="22"/>
      <c r="F59" s="14">
        <v>152867</v>
      </c>
      <c r="H59" s="14">
        <v>145827</v>
      </c>
      <c r="I59" s="14"/>
      <c r="J59" s="14">
        <v>26729</v>
      </c>
      <c r="K59" s="14"/>
      <c r="L59" s="14">
        <v>25777</v>
      </c>
      <c r="N59" s="13"/>
    </row>
    <row r="60" spans="1:16" ht="22.5" customHeight="1">
      <c r="A60" s="2" t="s">
        <v>127</v>
      </c>
      <c r="F60" s="14">
        <v>350642</v>
      </c>
      <c r="G60" s="15"/>
      <c r="H60" s="14">
        <v>153777</v>
      </c>
      <c r="I60" s="14"/>
      <c r="J60" s="14">
        <v>0</v>
      </c>
      <c r="K60" s="14"/>
      <c r="L60" s="14">
        <v>0</v>
      </c>
      <c r="N60" s="13"/>
    </row>
    <row r="61" spans="1:16" ht="22.5" customHeight="1">
      <c r="A61" s="16" t="s">
        <v>25</v>
      </c>
      <c r="B61" s="16"/>
      <c r="C61" s="16"/>
      <c r="F61" s="14">
        <v>215927</v>
      </c>
      <c r="G61" s="15"/>
      <c r="H61" s="14">
        <v>154199</v>
      </c>
      <c r="I61" s="14"/>
      <c r="J61" s="14">
        <v>27914</v>
      </c>
      <c r="K61" s="15"/>
      <c r="L61" s="14">
        <v>24604</v>
      </c>
      <c r="N61" s="13"/>
    </row>
    <row r="62" spans="1:16" ht="22.5" customHeight="1">
      <c r="A62" s="3" t="s">
        <v>26</v>
      </c>
      <c r="F62" s="37">
        <f>SUM(F52:F61)</f>
        <v>30908259</v>
      </c>
      <c r="G62" s="15"/>
      <c r="H62" s="37">
        <f>SUM(H52:H61)</f>
        <v>23040510</v>
      </c>
      <c r="I62" s="19"/>
      <c r="J62" s="37">
        <f>SUM(J52:J61)</f>
        <v>25013047</v>
      </c>
      <c r="K62" s="15"/>
      <c r="L62" s="37">
        <f>SUM(L52:L61)</f>
        <v>22104527</v>
      </c>
      <c r="N62" s="13"/>
    </row>
    <row r="63" spans="1:16" ht="11.45" customHeight="1">
      <c r="A63" s="3"/>
      <c r="B63" s="3"/>
      <c r="C63" s="3"/>
      <c r="D63" s="4"/>
      <c r="E63" s="4"/>
      <c r="F63" s="4"/>
      <c r="G63" s="4"/>
      <c r="H63" s="4"/>
      <c r="I63" s="4"/>
      <c r="J63" s="5"/>
      <c r="K63" s="5"/>
      <c r="L63" s="5"/>
      <c r="N63" s="13"/>
    </row>
    <row r="64" spans="1:16" ht="22.5" customHeight="1">
      <c r="A64" s="21" t="s">
        <v>27</v>
      </c>
      <c r="F64" s="14"/>
      <c r="G64" s="14"/>
      <c r="H64" s="14"/>
      <c r="I64" s="14"/>
      <c r="J64" s="14"/>
      <c r="K64" s="14"/>
      <c r="L64" s="14"/>
      <c r="N64" s="13"/>
    </row>
    <row r="65" spans="1:15" ht="22.5" customHeight="1">
      <c r="A65" s="16" t="s">
        <v>24</v>
      </c>
      <c r="B65" s="16"/>
      <c r="C65" s="16"/>
      <c r="D65" s="9" t="s">
        <v>226</v>
      </c>
      <c r="F65" s="14">
        <v>41082196</v>
      </c>
      <c r="G65" s="15"/>
      <c r="H65" s="14">
        <v>47310831</v>
      </c>
      <c r="I65" s="14"/>
      <c r="J65" s="14">
        <v>10000000</v>
      </c>
      <c r="K65" s="14"/>
      <c r="L65" s="14">
        <v>10000000</v>
      </c>
      <c r="N65" s="13"/>
    </row>
    <row r="66" spans="1:15" ht="22.5" customHeight="1">
      <c r="A66" s="16" t="s">
        <v>166</v>
      </c>
      <c r="B66" s="16"/>
      <c r="C66" s="16"/>
      <c r="D66" s="9" t="s">
        <v>226</v>
      </c>
      <c r="F66" s="14">
        <v>320000</v>
      </c>
      <c r="G66" s="15"/>
      <c r="H66" s="14">
        <v>320000</v>
      </c>
      <c r="I66" s="14"/>
      <c r="J66" s="14">
        <v>0</v>
      </c>
      <c r="K66" s="14"/>
      <c r="L66" s="14">
        <v>0</v>
      </c>
      <c r="N66" s="13"/>
    </row>
    <row r="67" spans="1:15" ht="22.5" customHeight="1">
      <c r="A67" s="2" t="s">
        <v>154</v>
      </c>
      <c r="F67" s="14">
        <v>3122105</v>
      </c>
      <c r="G67" s="15"/>
      <c r="H67" s="14">
        <v>3103545</v>
      </c>
      <c r="I67" s="14"/>
      <c r="J67" s="14">
        <v>26668</v>
      </c>
      <c r="K67" s="14"/>
      <c r="L67" s="14">
        <v>37643</v>
      </c>
      <c r="N67" s="13"/>
    </row>
    <row r="68" spans="1:15" ht="22.5" customHeight="1">
      <c r="A68" s="18" t="s">
        <v>141</v>
      </c>
      <c r="B68" s="16"/>
      <c r="C68" s="16"/>
      <c r="D68" s="9">
        <v>10</v>
      </c>
      <c r="F68" s="14">
        <v>2607728</v>
      </c>
      <c r="G68" s="15"/>
      <c r="H68" s="14">
        <v>2870342</v>
      </c>
      <c r="I68" s="14"/>
      <c r="J68" s="14">
        <v>115122</v>
      </c>
      <c r="K68" s="14"/>
      <c r="L68" s="14">
        <v>4312</v>
      </c>
      <c r="N68" s="13"/>
      <c r="O68" s="26"/>
    </row>
    <row r="69" spans="1:15" ht="22.5" customHeight="1">
      <c r="A69" s="2" t="s">
        <v>28</v>
      </c>
      <c r="D69" s="9" t="s">
        <v>226</v>
      </c>
      <c r="F69" s="14">
        <v>24589767</v>
      </c>
      <c r="G69" s="15"/>
      <c r="H69" s="14">
        <v>24864560</v>
      </c>
      <c r="I69" s="14"/>
      <c r="J69" s="14">
        <v>9493195</v>
      </c>
      <c r="K69" s="14"/>
      <c r="L69" s="14">
        <v>9492575</v>
      </c>
      <c r="N69" s="13"/>
    </row>
    <row r="70" spans="1:15" ht="22.5" customHeight="1">
      <c r="A70" s="18" t="s">
        <v>29</v>
      </c>
      <c r="F70" s="14">
        <v>4984354</v>
      </c>
      <c r="G70" s="15"/>
      <c r="H70" s="14">
        <v>4905553</v>
      </c>
      <c r="I70" s="14"/>
      <c r="J70" s="14">
        <v>0</v>
      </c>
      <c r="K70" s="14"/>
      <c r="L70" s="14">
        <v>0</v>
      </c>
      <c r="M70" s="27"/>
      <c r="N70" s="13"/>
    </row>
    <row r="71" spans="1:15" ht="22.5" customHeight="1">
      <c r="A71" s="18" t="s">
        <v>101</v>
      </c>
      <c r="F71" s="14">
        <v>361181</v>
      </c>
      <c r="G71" s="15"/>
      <c r="H71" s="14">
        <v>338224</v>
      </c>
      <c r="I71" s="14"/>
      <c r="J71" s="14">
        <v>248411</v>
      </c>
      <c r="K71" s="15"/>
      <c r="L71" s="14">
        <v>227834</v>
      </c>
      <c r="N71" s="13"/>
    </row>
    <row r="72" spans="1:15" ht="22.5" customHeight="1">
      <c r="A72" s="2" t="s">
        <v>88</v>
      </c>
      <c r="F72" s="14">
        <v>1131392</v>
      </c>
      <c r="G72" s="15"/>
      <c r="H72" s="14">
        <v>1190737</v>
      </c>
      <c r="I72" s="14"/>
      <c r="J72" s="14">
        <v>0</v>
      </c>
      <c r="K72" s="15"/>
      <c r="L72" s="14">
        <v>0</v>
      </c>
      <c r="N72" s="13"/>
    </row>
    <row r="73" spans="1:15" ht="22.5" customHeight="1">
      <c r="A73" s="2" t="s">
        <v>133</v>
      </c>
      <c r="F73" s="14">
        <v>2600</v>
      </c>
      <c r="G73" s="15"/>
      <c r="H73" s="14">
        <v>18269</v>
      </c>
      <c r="I73" s="14"/>
      <c r="J73" s="14">
        <v>0</v>
      </c>
      <c r="K73" s="14"/>
      <c r="L73" s="14">
        <v>0</v>
      </c>
      <c r="N73" s="13"/>
    </row>
    <row r="74" spans="1:15" ht="22.5" customHeight="1">
      <c r="A74" s="3" t="s">
        <v>30</v>
      </c>
      <c r="B74" s="3"/>
      <c r="F74" s="37">
        <f>SUM(F65:F73)</f>
        <v>78201323</v>
      </c>
      <c r="G74" s="28"/>
      <c r="H74" s="37">
        <f>SUM(H65:H73)</f>
        <v>84922061</v>
      </c>
      <c r="I74" s="19"/>
      <c r="J74" s="37">
        <f>SUM(J65:J73)</f>
        <v>19883396</v>
      </c>
      <c r="K74" s="29"/>
      <c r="L74" s="37">
        <f>SUM(L65:L73)</f>
        <v>19762364</v>
      </c>
      <c r="N74" s="13"/>
    </row>
    <row r="75" spans="1:15" ht="11.45" customHeight="1">
      <c r="A75" s="3"/>
      <c r="B75" s="3"/>
      <c r="C75" s="3"/>
      <c r="D75" s="4"/>
      <c r="E75" s="4"/>
      <c r="F75" s="4"/>
      <c r="G75" s="4"/>
      <c r="H75" s="4"/>
      <c r="I75" s="4"/>
      <c r="J75" s="5"/>
      <c r="K75" s="5"/>
      <c r="L75" s="5"/>
      <c r="N75" s="13"/>
    </row>
    <row r="76" spans="1:15" ht="22.5" customHeight="1">
      <c r="A76" s="3" t="s">
        <v>31</v>
      </c>
      <c r="B76" s="3"/>
      <c r="C76" s="3"/>
      <c r="F76" s="39">
        <f>F62+F74</f>
        <v>109109582</v>
      </c>
      <c r="G76" s="28"/>
      <c r="H76" s="39">
        <f>H62+H74</f>
        <v>107962571</v>
      </c>
      <c r="I76" s="19"/>
      <c r="J76" s="39">
        <f>J62+J74</f>
        <v>44896443</v>
      </c>
      <c r="K76" s="29"/>
      <c r="L76" s="39">
        <f>L62+L74</f>
        <v>41866891</v>
      </c>
      <c r="N76" s="13"/>
    </row>
    <row r="77" spans="1:15" ht="9.9499999999999993" customHeight="1">
      <c r="A77" s="3"/>
      <c r="B77" s="3"/>
      <c r="C77" s="3"/>
      <c r="D77" s="4"/>
      <c r="E77" s="4"/>
      <c r="F77" s="4"/>
      <c r="G77" s="4"/>
      <c r="H77" s="4"/>
      <c r="I77" s="4"/>
      <c r="J77" s="5"/>
      <c r="K77" s="5"/>
      <c r="L77" s="5"/>
      <c r="N77" s="13"/>
    </row>
    <row r="78" spans="1:15" ht="22.5" customHeight="1">
      <c r="A78" s="182" t="s">
        <v>124</v>
      </c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N78" s="13"/>
    </row>
    <row r="79" spans="1:15" ht="22.5" customHeight="1">
      <c r="A79" s="182" t="s">
        <v>190</v>
      </c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N79" s="13"/>
    </row>
    <row r="80" spans="1:15" ht="15" customHeight="1">
      <c r="A80" s="3"/>
      <c r="B80" s="3"/>
      <c r="C80" s="3"/>
      <c r="D80" s="4"/>
      <c r="E80" s="4"/>
      <c r="F80" s="4"/>
      <c r="G80" s="4"/>
      <c r="H80" s="4"/>
      <c r="I80" s="4"/>
      <c r="J80" s="5"/>
      <c r="K80" s="5"/>
      <c r="L80" s="5"/>
      <c r="N80" s="13"/>
    </row>
    <row r="81" spans="1:14" ht="22.5" customHeight="1">
      <c r="D81" s="6"/>
      <c r="E81" s="6"/>
      <c r="F81" s="181" t="s">
        <v>0</v>
      </c>
      <c r="G81" s="181"/>
      <c r="H81" s="181"/>
      <c r="I81" s="181"/>
      <c r="J81" s="181" t="s">
        <v>1</v>
      </c>
      <c r="K81" s="181"/>
      <c r="L81" s="181"/>
      <c r="N81" s="13"/>
    </row>
    <row r="82" spans="1:14" ht="22.5" customHeight="1">
      <c r="D82" s="6"/>
      <c r="E82" s="6"/>
      <c r="F82" s="8" t="s">
        <v>209</v>
      </c>
      <c r="G82" s="8"/>
      <c r="H82" s="8" t="s">
        <v>2</v>
      </c>
      <c r="I82" s="8"/>
      <c r="J82" s="8" t="s">
        <v>209</v>
      </c>
      <c r="K82" s="8"/>
      <c r="L82" s="8" t="s">
        <v>2</v>
      </c>
      <c r="N82" s="13"/>
    </row>
    <row r="83" spans="1:14" ht="22.5" customHeight="1">
      <c r="A83" s="24" t="s">
        <v>21</v>
      </c>
      <c r="B83" s="25"/>
      <c r="C83" s="25"/>
      <c r="E83" s="6"/>
      <c r="F83" s="10" t="s">
        <v>204</v>
      </c>
      <c r="G83" s="11"/>
      <c r="H83" s="10" t="s">
        <v>187</v>
      </c>
      <c r="I83" s="10"/>
      <c r="J83" s="10" t="s">
        <v>204</v>
      </c>
      <c r="K83" s="11"/>
      <c r="L83" s="10" t="s">
        <v>187</v>
      </c>
      <c r="N83" s="13"/>
    </row>
    <row r="84" spans="1:14" ht="22.5" customHeight="1">
      <c r="F84" s="10" t="s">
        <v>107</v>
      </c>
      <c r="G84" s="11"/>
      <c r="H84" s="10"/>
      <c r="I84" s="10"/>
      <c r="J84" s="10" t="s">
        <v>107</v>
      </c>
      <c r="K84" s="11"/>
      <c r="L84" s="10"/>
      <c r="N84" s="13"/>
    </row>
    <row r="85" spans="1:14" ht="22.5" customHeight="1">
      <c r="A85" s="24"/>
      <c r="B85" s="25"/>
      <c r="C85" s="25"/>
      <c r="F85" s="180" t="s">
        <v>82</v>
      </c>
      <c r="G85" s="180"/>
      <c r="H85" s="180"/>
      <c r="I85" s="180"/>
      <c r="J85" s="180"/>
      <c r="K85" s="180"/>
      <c r="L85" s="180"/>
      <c r="N85" s="13"/>
    </row>
    <row r="86" spans="1:14" ht="22.5" customHeight="1">
      <c r="A86" s="21" t="s">
        <v>32</v>
      </c>
      <c r="F86" s="30"/>
      <c r="G86" s="13"/>
      <c r="H86" s="13"/>
      <c r="I86" s="13"/>
      <c r="J86" s="13"/>
      <c r="K86" s="13"/>
      <c r="L86" s="13"/>
      <c r="N86" s="13"/>
    </row>
    <row r="87" spans="1:14" ht="22.5" customHeight="1">
      <c r="A87" s="2" t="s">
        <v>33</v>
      </c>
      <c r="F87" s="30"/>
      <c r="G87" s="13"/>
      <c r="H87" s="13"/>
      <c r="I87" s="13"/>
      <c r="J87" s="13"/>
      <c r="K87" s="13"/>
      <c r="L87" s="13"/>
      <c r="N87" s="13"/>
    </row>
    <row r="88" spans="1:14" ht="22.5" customHeight="1">
      <c r="B88" s="2" t="s">
        <v>119</v>
      </c>
      <c r="F88" s="30"/>
      <c r="G88" s="13"/>
      <c r="H88" s="13"/>
      <c r="I88" s="13"/>
      <c r="K88" s="13"/>
      <c r="L88" s="13"/>
      <c r="N88" s="13"/>
    </row>
    <row r="89" spans="1:14" ht="22.5" customHeight="1" thickBot="1">
      <c r="B89" s="31" t="s">
        <v>178</v>
      </c>
      <c r="F89" s="32">
        <v>22192308</v>
      </c>
      <c r="G89" s="15"/>
      <c r="H89" s="33">
        <v>22192308</v>
      </c>
      <c r="I89" s="34"/>
      <c r="J89" s="35">
        <v>22192308</v>
      </c>
      <c r="K89" s="14"/>
      <c r="L89" s="33">
        <v>22192308</v>
      </c>
      <c r="N89" s="13"/>
    </row>
    <row r="90" spans="1:14" ht="22.5" customHeight="1" thickTop="1">
      <c r="B90" s="2" t="s">
        <v>120</v>
      </c>
      <c r="F90" s="34"/>
      <c r="G90" s="15"/>
      <c r="H90" s="34"/>
      <c r="I90" s="34"/>
      <c r="J90" s="34"/>
      <c r="K90" s="14"/>
      <c r="L90" s="34"/>
      <c r="N90" s="13"/>
    </row>
    <row r="91" spans="1:14" ht="22.5" customHeight="1">
      <c r="B91" s="31" t="s">
        <v>179</v>
      </c>
      <c r="F91" s="14">
        <v>21750000</v>
      </c>
      <c r="G91" s="15"/>
      <c r="H91" s="14">
        <v>21750000</v>
      </c>
      <c r="I91" s="14"/>
      <c r="J91" s="34">
        <v>21750000</v>
      </c>
      <c r="K91" s="14"/>
      <c r="L91" s="14">
        <v>21750000</v>
      </c>
      <c r="N91" s="13"/>
    </row>
    <row r="92" spans="1:14" ht="22.5" customHeight="1">
      <c r="A92" s="2" t="s">
        <v>34</v>
      </c>
      <c r="F92" s="14">
        <v>19279778</v>
      </c>
      <c r="G92" s="15"/>
      <c r="H92" s="14">
        <v>19279778</v>
      </c>
      <c r="I92" s="14"/>
      <c r="J92" s="14">
        <v>19279778</v>
      </c>
      <c r="K92" s="14"/>
      <c r="L92" s="14">
        <v>19279778</v>
      </c>
      <c r="N92" s="13"/>
    </row>
    <row r="93" spans="1:14" ht="22.5" customHeight="1">
      <c r="A93" s="2" t="s">
        <v>78</v>
      </c>
      <c r="F93" s="14">
        <v>0</v>
      </c>
      <c r="G93" s="15"/>
      <c r="H93" s="14">
        <v>0</v>
      </c>
      <c r="I93" s="14"/>
      <c r="J93" s="14">
        <v>221309</v>
      </c>
      <c r="K93" s="14"/>
      <c r="L93" s="14">
        <v>221309</v>
      </c>
      <c r="N93" s="13"/>
    </row>
    <row r="94" spans="1:14" ht="22.5" customHeight="1">
      <c r="A94" s="2" t="s">
        <v>35</v>
      </c>
      <c r="F94" s="15"/>
      <c r="G94" s="15"/>
      <c r="H94" s="15"/>
      <c r="I94" s="15"/>
      <c r="J94" s="15"/>
      <c r="K94" s="15"/>
      <c r="L94" s="15"/>
      <c r="N94" s="13"/>
    </row>
    <row r="95" spans="1:14" ht="22.5" customHeight="1">
      <c r="B95" s="2" t="s">
        <v>121</v>
      </c>
      <c r="F95" s="14"/>
      <c r="G95" s="14"/>
      <c r="H95" s="14"/>
      <c r="I95" s="14"/>
      <c r="K95" s="14"/>
      <c r="N95" s="13"/>
    </row>
    <row r="96" spans="1:14" ht="22.5" customHeight="1">
      <c r="A96" s="2" t="s">
        <v>122</v>
      </c>
      <c r="F96" s="14">
        <v>2219231</v>
      </c>
      <c r="G96" s="14"/>
      <c r="H96" s="14">
        <v>2219231</v>
      </c>
      <c r="I96" s="14"/>
      <c r="J96" s="14">
        <v>2219231</v>
      </c>
      <c r="K96" s="14"/>
      <c r="L96" s="14">
        <v>2219231</v>
      </c>
      <c r="N96" s="13"/>
    </row>
    <row r="97" spans="1:14" ht="22.5" customHeight="1">
      <c r="B97" s="2" t="s">
        <v>36</v>
      </c>
      <c r="F97" s="14">
        <v>65111708</v>
      </c>
      <c r="G97" s="15"/>
      <c r="H97" s="14">
        <v>63574601</v>
      </c>
      <c r="I97" s="14"/>
      <c r="J97" s="14">
        <v>27637505</v>
      </c>
      <c r="K97" s="15"/>
      <c r="L97" s="14">
        <v>29232395</v>
      </c>
      <c r="N97" s="13"/>
    </row>
    <row r="98" spans="1:14" ht="22.5" customHeight="1">
      <c r="A98" s="2" t="s">
        <v>37</v>
      </c>
      <c r="F98" s="36">
        <v>-13475599</v>
      </c>
      <c r="G98" s="15"/>
      <c r="H98" s="36">
        <v>-9441430</v>
      </c>
      <c r="I98" s="14"/>
      <c r="J98" s="36">
        <v>-790835</v>
      </c>
      <c r="K98" s="14"/>
      <c r="L98" s="36">
        <v>-387484</v>
      </c>
      <c r="N98" s="13"/>
    </row>
    <row r="99" spans="1:14" s="3" customFormat="1" ht="22.5" customHeight="1">
      <c r="A99" s="3" t="s">
        <v>174</v>
      </c>
      <c r="D99" s="6"/>
      <c r="E99" s="6"/>
      <c r="F99" s="40">
        <f>SUM(F91:F98)</f>
        <v>94885118</v>
      </c>
      <c r="G99" s="28"/>
      <c r="H99" s="40">
        <f>SUM(H91:H98)</f>
        <v>97382180</v>
      </c>
      <c r="I99" s="29"/>
      <c r="J99" s="40">
        <f>SUM(J91:J98)</f>
        <v>70316988</v>
      </c>
      <c r="K99" s="29"/>
      <c r="L99" s="40">
        <f>SUM(L91:L98)</f>
        <v>72315229</v>
      </c>
      <c r="N99" s="13"/>
    </row>
    <row r="100" spans="1:14" ht="22.5" customHeight="1">
      <c r="A100" s="2" t="s">
        <v>134</v>
      </c>
      <c r="F100" s="14">
        <v>8614019</v>
      </c>
      <c r="G100" s="15"/>
      <c r="H100" s="14">
        <v>8992158</v>
      </c>
      <c r="I100" s="14"/>
      <c r="J100" s="14">
        <v>0</v>
      </c>
      <c r="K100" s="14"/>
      <c r="L100" s="14">
        <v>0</v>
      </c>
      <c r="N100" s="13"/>
    </row>
    <row r="101" spans="1:14" ht="22.5" customHeight="1">
      <c r="A101" s="25" t="s">
        <v>38</v>
      </c>
      <c r="B101" s="3"/>
      <c r="C101" s="3"/>
      <c r="F101" s="37">
        <f>SUM(F99:F100)</f>
        <v>103499137</v>
      </c>
      <c r="G101" s="34"/>
      <c r="H101" s="37">
        <f>SUM(H99:H100)</f>
        <v>106374338</v>
      </c>
      <c r="I101" s="19"/>
      <c r="J101" s="37">
        <f>SUM(J99:J100)</f>
        <v>70316988</v>
      </c>
      <c r="K101" s="34"/>
      <c r="L101" s="37">
        <f>SUM(L99:L100)</f>
        <v>72315229</v>
      </c>
      <c r="N101" s="13"/>
    </row>
    <row r="102" spans="1:14" ht="15" customHeight="1">
      <c r="A102" s="3"/>
      <c r="B102" s="3"/>
      <c r="C102" s="3"/>
      <c r="D102" s="4"/>
      <c r="E102" s="4"/>
      <c r="F102" s="4"/>
      <c r="G102" s="4"/>
      <c r="H102" s="4"/>
      <c r="I102" s="4"/>
      <c r="J102" s="5"/>
      <c r="K102" s="5"/>
      <c r="L102" s="5"/>
      <c r="N102" s="13"/>
    </row>
    <row r="103" spans="1:14" ht="22.5" customHeight="1" thickBot="1">
      <c r="A103" s="3" t="s">
        <v>39</v>
      </c>
      <c r="F103" s="38">
        <f>F101+F76</f>
        <v>212608719</v>
      </c>
      <c r="G103" s="34"/>
      <c r="H103" s="38">
        <f>H101+H76</f>
        <v>214336909</v>
      </c>
      <c r="I103" s="19"/>
      <c r="J103" s="38">
        <f>J101+J76</f>
        <v>115213431</v>
      </c>
      <c r="K103" s="34"/>
      <c r="L103" s="38">
        <f>L101+L76</f>
        <v>114182120</v>
      </c>
      <c r="N103" s="13"/>
    </row>
    <row r="104" spans="1:14" ht="9.9499999999999993" customHeight="1" thickTop="1">
      <c r="A104" s="3"/>
      <c r="B104" s="3"/>
      <c r="C104" s="3"/>
      <c r="D104" s="4"/>
      <c r="E104" s="4"/>
      <c r="F104" s="4"/>
      <c r="G104" s="4"/>
      <c r="H104" s="4"/>
      <c r="I104" s="4"/>
      <c r="J104" s="5"/>
      <c r="K104" s="5"/>
      <c r="L104" s="5"/>
    </row>
    <row r="105" spans="1:14" ht="22.35" customHeight="1">
      <c r="F105" s="13"/>
      <c r="H105" s="13"/>
      <c r="J105" s="13"/>
      <c r="L105" s="13"/>
    </row>
    <row r="106" spans="1:14">
      <c r="F106" s="13"/>
      <c r="J106" s="13"/>
    </row>
  </sheetData>
  <sheetProtection formatCells="0" formatColumns="0" formatRows="0" insertColumns="0" insertRows="0" insertHyperlinks="0" deleteColumns="0" deleteRows="0" sort="0" autoFilter="0" pivotTables="0"/>
  <mergeCells count="14">
    <mergeCell ref="A44:L44"/>
    <mergeCell ref="F4:H4"/>
    <mergeCell ref="J4:L4"/>
    <mergeCell ref="A6:C6"/>
    <mergeCell ref="F8:L8"/>
    <mergeCell ref="A43:L43"/>
    <mergeCell ref="F85:L85"/>
    <mergeCell ref="F46:I46"/>
    <mergeCell ref="J46:L46"/>
    <mergeCell ref="F50:L50"/>
    <mergeCell ref="A78:L78"/>
    <mergeCell ref="A79:L79"/>
    <mergeCell ref="F81:I81"/>
    <mergeCell ref="J81:L81"/>
  </mergeCells>
  <pageMargins left="0.7" right="0.7" top="0.48" bottom="0.5" header="0.5" footer="0.5"/>
  <pageSetup paperSize="9" scale="74" firstPageNumber="3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2" manualBreakCount="2">
    <brk id="42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2292-1882-47C6-A455-52FD262901FA}">
  <dimension ref="A1:Q62"/>
  <sheetViews>
    <sheetView zoomScale="90" zoomScaleNormal="90" zoomScaleSheetLayoutView="70" workbookViewId="0">
      <selection sqref="A1:K1"/>
    </sheetView>
  </sheetViews>
  <sheetFormatPr defaultColWidth="9.125" defaultRowHeight="22.5" customHeight="1"/>
  <cols>
    <col min="1" max="2" width="2.625" style="41" customWidth="1"/>
    <col min="3" max="3" width="53.875" style="41" customWidth="1"/>
    <col min="4" max="4" width="11.25" style="49" customWidth="1"/>
    <col min="5" max="5" width="13.625" style="41" customWidth="1"/>
    <col min="6" max="6" width="1" style="61" customWidth="1"/>
    <col min="7" max="7" width="13.625" style="41" customWidth="1"/>
    <col min="8" max="8" width="1.125" style="41" customWidth="1"/>
    <col min="9" max="9" width="13.625" style="41" customWidth="1"/>
    <col min="10" max="10" width="1" style="41" customWidth="1"/>
    <col min="11" max="11" width="13.625" style="41" customWidth="1"/>
    <col min="12" max="12" width="10.25" style="158" bestFit="1" customWidth="1"/>
    <col min="13" max="13" width="10" style="41" bestFit="1" customWidth="1"/>
    <col min="14" max="14" width="11.25" style="158" bestFit="1" customWidth="1"/>
    <col min="15" max="15" width="10.75" style="158" customWidth="1"/>
    <col min="16" max="16384" width="9.125" style="41"/>
  </cols>
  <sheetData>
    <row r="1" spans="1:15" ht="22.5" customHeight="1">
      <c r="A1" s="182" t="s">
        <v>124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22.5" customHeight="1">
      <c r="A2" s="182" t="s">
        <v>83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5" ht="9.9499999999999993" customHeight="1">
      <c r="A3" s="42"/>
      <c r="B3" s="42"/>
      <c r="C3" s="42"/>
      <c r="D3" s="43"/>
      <c r="E3" s="44"/>
      <c r="F3" s="44"/>
      <c r="G3" s="44"/>
      <c r="H3" s="45"/>
      <c r="I3" s="44"/>
      <c r="J3" s="44"/>
      <c r="K3" s="44"/>
    </row>
    <row r="4" spans="1:15" ht="21.95" customHeight="1">
      <c r="A4" s="42"/>
      <c r="B4" s="42"/>
      <c r="C4" s="42"/>
      <c r="D4" s="9"/>
      <c r="E4" s="181" t="s">
        <v>0</v>
      </c>
      <c r="F4" s="181"/>
      <c r="G4" s="181"/>
      <c r="H4" s="4"/>
      <c r="I4" s="181" t="s">
        <v>1</v>
      </c>
      <c r="J4" s="181"/>
      <c r="K4" s="181"/>
    </row>
    <row r="5" spans="1:15" ht="21.95" customHeight="1">
      <c r="A5" s="42"/>
      <c r="B5" s="42"/>
      <c r="C5" s="42"/>
      <c r="D5" s="9"/>
      <c r="E5" s="183" t="s">
        <v>90</v>
      </c>
      <c r="F5" s="183"/>
      <c r="G5" s="183"/>
      <c r="H5" s="19"/>
      <c r="I5" s="183" t="s">
        <v>90</v>
      </c>
      <c r="J5" s="183"/>
      <c r="K5" s="183"/>
    </row>
    <row r="6" spans="1:15" ht="21.95" customHeight="1">
      <c r="A6" s="42"/>
      <c r="B6" s="42"/>
      <c r="C6" s="42"/>
      <c r="D6" s="9"/>
      <c r="E6" s="183" t="s">
        <v>210</v>
      </c>
      <c r="F6" s="183"/>
      <c r="G6" s="183"/>
      <c r="H6" s="19"/>
      <c r="I6" s="183" t="s">
        <v>210</v>
      </c>
      <c r="J6" s="183"/>
      <c r="K6" s="183"/>
    </row>
    <row r="7" spans="1:15" ht="21.95" customHeight="1">
      <c r="A7" s="42"/>
      <c r="B7" s="42"/>
      <c r="C7" s="42"/>
      <c r="D7" s="9"/>
      <c r="E7" s="10" t="s">
        <v>204</v>
      </c>
      <c r="F7" s="11"/>
      <c r="G7" s="10" t="s">
        <v>187</v>
      </c>
      <c r="H7" s="10"/>
      <c r="I7" s="10" t="s">
        <v>204</v>
      </c>
      <c r="J7" s="11"/>
      <c r="K7" s="10" t="s">
        <v>187</v>
      </c>
      <c r="L7" s="160"/>
      <c r="M7" s="161"/>
      <c r="N7" s="166"/>
      <c r="O7" s="166"/>
    </row>
    <row r="8" spans="1:15" ht="21.95" customHeight="1">
      <c r="A8" s="42"/>
      <c r="B8" s="42"/>
      <c r="D8" s="9"/>
      <c r="E8" s="180" t="s">
        <v>82</v>
      </c>
      <c r="F8" s="180"/>
      <c r="G8" s="180"/>
      <c r="H8" s="180"/>
      <c r="I8" s="180"/>
      <c r="J8" s="180"/>
      <c r="K8" s="180"/>
      <c r="L8" s="168"/>
      <c r="M8" s="169"/>
      <c r="N8" s="168"/>
      <c r="O8" s="168"/>
    </row>
    <row r="9" spans="1:15" ht="21" customHeight="1">
      <c r="A9" s="41" t="s">
        <v>40</v>
      </c>
      <c r="C9" s="42"/>
      <c r="D9" s="9"/>
      <c r="E9" s="14">
        <v>5747638</v>
      </c>
      <c r="F9" s="34"/>
      <c r="G9" s="14">
        <v>7598497</v>
      </c>
      <c r="H9" s="34"/>
      <c r="I9" s="14">
        <v>0</v>
      </c>
      <c r="J9" s="34"/>
      <c r="K9" s="14">
        <v>0</v>
      </c>
      <c r="M9" s="52"/>
    </row>
    <row r="10" spans="1:15" ht="21" customHeight="1">
      <c r="A10" s="41" t="s">
        <v>146</v>
      </c>
      <c r="B10" s="42"/>
      <c r="C10" s="42"/>
      <c r="D10" s="9"/>
      <c r="E10" s="46">
        <v>456803</v>
      </c>
      <c r="F10" s="34"/>
      <c r="G10" s="46">
        <v>561761</v>
      </c>
      <c r="H10" s="34"/>
      <c r="I10" s="14">
        <v>0</v>
      </c>
      <c r="J10" s="34"/>
      <c r="K10" s="14">
        <v>0</v>
      </c>
      <c r="M10" s="52"/>
    </row>
    <row r="11" spans="1:15" ht="21" customHeight="1">
      <c r="A11" s="18" t="s">
        <v>41</v>
      </c>
      <c r="B11" s="18"/>
      <c r="D11" s="9"/>
      <c r="E11" s="36">
        <v>-4883596</v>
      </c>
      <c r="F11" s="34"/>
      <c r="G11" s="36">
        <v>-6591803</v>
      </c>
      <c r="H11" s="34"/>
      <c r="I11" s="36">
        <v>0</v>
      </c>
      <c r="J11" s="34"/>
      <c r="K11" s="36">
        <v>0</v>
      </c>
      <c r="M11" s="52"/>
    </row>
    <row r="12" spans="1:15" s="42" customFormat="1" ht="21" customHeight="1">
      <c r="A12" s="25" t="s">
        <v>42</v>
      </c>
      <c r="B12" s="25"/>
      <c r="D12" s="6"/>
      <c r="E12" s="40">
        <f>SUM(E9:E11)</f>
        <v>1320845</v>
      </c>
      <c r="F12" s="19"/>
      <c r="G12" s="40">
        <f>SUM(G9:G11)</f>
        <v>1568455</v>
      </c>
      <c r="H12" s="19"/>
      <c r="I12" s="40">
        <f>SUM(I9:I11)</f>
        <v>0</v>
      </c>
      <c r="J12" s="19"/>
      <c r="K12" s="40">
        <f>SUM(K9:K11)</f>
        <v>0</v>
      </c>
      <c r="L12" s="158"/>
      <c r="M12" s="52"/>
      <c r="N12" s="159"/>
      <c r="O12" s="158"/>
    </row>
    <row r="13" spans="1:15" ht="8.4499999999999993" customHeight="1">
      <c r="A13" s="42"/>
      <c r="B13" s="42"/>
      <c r="C13" s="42"/>
      <c r="D13" s="43"/>
      <c r="E13" s="44"/>
      <c r="F13" s="44"/>
      <c r="G13" s="44"/>
      <c r="H13" s="45"/>
      <c r="I13" s="44"/>
      <c r="J13" s="44"/>
      <c r="K13" s="44"/>
      <c r="M13" s="52"/>
    </row>
    <row r="14" spans="1:15" s="42" customFormat="1" ht="22.5" customHeight="1">
      <c r="A14" s="18" t="s">
        <v>43</v>
      </c>
      <c r="B14" s="18"/>
      <c r="D14" s="9"/>
      <c r="E14" s="14">
        <v>94890</v>
      </c>
      <c r="F14" s="34"/>
      <c r="G14" s="14">
        <v>83244</v>
      </c>
      <c r="H14" s="19"/>
      <c r="I14" s="14">
        <v>133675</v>
      </c>
      <c r="J14" s="34"/>
      <c r="K14" s="14">
        <v>121550</v>
      </c>
      <c r="L14" s="158"/>
      <c r="M14" s="52"/>
      <c r="N14" s="158"/>
      <c r="O14" s="158"/>
    </row>
    <row r="15" spans="1:15" ht="22.5" customHeight="1">
      <c r="A15" s="41" t="s">
        <v>45</v>
      </c>
      <c r="D15" s="9"/>
      <c r="E15" s="14">
        <v>221766</v>
      </c>
      <c r="F15" s="34"/>
      <c r="G15" s="14">
        <v>325056</v>
      </c>
      <c r="H15" s="34"/>
      <c r="I15" s="14">
        <v>68809</v>
      </c>
      <c r="J15" s="34"/>
      <c r="K15" s="14">
        <v>77218</v>
      </c>
      <c r="M15" s="52"/>
    </row>
    <row r="16" spans="1:15" ht="22.5" customHeight="1">
      <c r="A16" s="41" t="s">
        <v>44</v>
      </c>
      <c r="D16" s="9"/>
      <c r="E16" s="14">
        <v>14190</v>
      </c>
      <c r="F16" s="34"/>
      <c r="G16" s="14">
        <v>1429</v>
      </c>
      <c r="H16" s="34"/>
      <c r="I16" s="14">
        <v>814686</v>
      </c>
      <c r="J16" s="34"/>
      <c r="K16" s="14">
        <v>684103</v>
      </c>
      <c r="L16" s="170"/>
      <c r="M16" s="52"/>
      <c r="O16" s="170"/>
    </row>
    <row r="17" spans="1:15" ht="22.5" customHeight="1">
      <c r="A17" s="41" t="s">
        <v>46</v>
      </c>
      <c r="D17" s="9"/>
      <c r="E17" s="14">
        <v>78324</v>
      </c>
      <c r="F17" s="34"/>
      <c r="G17" s="14">
        <v>452976</v>
      </c>
      <c r="H17" s="34"/>
      <c r="I17" s="14">
        <v>15019</v>
      </c>
      <c r="J17" s="34"/>
      <c r="K17" s="14">
        <v>14193</v>
      </c>
      <c r="L17" s="170"/>
      <c r="M17" s="52"/>
      <c r="O17" s="170"/>
    </row>
    <row r="18" spans="1:15" ht="22.5" customHeight="1">
      <c r="A18" s="18" t="s">
        <v>47</v>
      </c>
      <c r="B18" s="18"/>
      <c r="C18" s="18"/>
      <c r="D18" s="9"/>
      <c r="E18" s="34">
        <v>-783546</v>
      </c>
      <c r="F18" s="47"/>
      <c r="G18" s="34">
        <v>-749093</v>
      </c>
      <c r="H18" s="34"/>
      <c r="I18" s="34">
        <v>-423885</v>
      </c>
      <c r="J18" s="34"/>
      <c r="K18" s="34">
        <v>-250050</v>
      </c>
      <c r="M18" s="52"/>
    </row>
    <row r="19" spans="1:15" ht="22.5" customHeight="1">
      <c r="A19" s="18" t="s">
        <v>135</v>
      </c>
      <c r="B19" s="18"/>
      <c r="C19" s="18"/>
      <c r="D19" s="9"/>
      <c r="E19" s="34">
        <v>76669</v>
      </c>
      <c r="F19" s="47"/>
      <c r="G19" s="34">
        <v>248056</v>
      </c>
      <c r="H19" s="34"/>
      <c r="I19" s="34">
        <v>-34395</v>
      </c>
      <c r="J19" s="34"/>
      <c r="K19" s="34">
        <v>26589</v>
      </c>
      <c r="M19" s="52"/>
    </row>
    <row r="20" spans="1:15" ht="22.5" customHeight="1">
      <c r="A20" s="18" t="s">
        <v>232</v>
      </c>
      <c r="B20" s="18"/>
      <c r="C20" s="18"/>
      <c r="D20" s="9"/>
      <c r="E20" s="34">
        <v>-246322</v>
      </c>
      <c r="F20" s="47"/>
      <c r="G20" s="34">
        <v>-218296</v>
      </c>
      <c r="H20" s="34"/>
      <c r="I20" s="34">
        <v>0</v>
      </c>
      <c r="J20" s="34"/>
      <c r="K20" s="34">
        <v>0</v>
      </c>
      <c r="M20" s="52"/>
    </row>
    <row r="21" spans="1:15" ht="22.5" customHeight="1">
      <c r="A21" s="41" t="s">
        <v>48</v>
      </c>
      <c r="D21" s="9"/>
      <c r="E21" s="14">
        <v>-1020751</v>
      </c>
      <c r="F21" s="34"/>
      <c r="G21" s="14">
        <v>-1174845</v>
      </c>
      <c r="H21" s="34"/>
      <c r="I21" s="34">
        <v>-273915</v>
      </c>
      <c r="J21" s="34"/>
      <c r="K21" s="34">
        <v>-285396</v>
      </c>
      <c r="M21" s="52"/>
    </row>
    <row r="22" spans="1:15" s="18" customFormat="1" ht="22.5" customHeight="1">
      <c r="A22" s="41" t="s">
        <v>143</v>
      </c>
      <c r="B22" s="41"/>
      <c r="C22" s="41"/>
      <c r="D22" s="9"/>
      <c r="E22" s="36">
        <v>2429368</v>
      </c>
      <c r="F22" s="34"/>
      <c r="G22" s="36">
        <v>2331081</v>
      </c>
      <c r="H22" s="34"/>
      <c r="I22" s="36">
        <v>0</v>
      </c>
      <c r="J22" s="34"/>
      <c r="K22" s="36">
        <v>0</v>
      </c>
      <c r="L22" s="158"/>
      <c r="M22" s="52"/>
      <c r="N22" s="158"/>
      <c r="O22" s="158"/>
    </row>
    <row r="23" spans="1:15" ht="22.5" customHeight="1">
      <c r="A23" s="42" t="s">
        <v>233</v>
      </c>
      <c r="B23" s="42"/>
      <c r="C23" s="42"/>
      <c r="D23" s="6"/>
      <c r="E23" s="62">
        <f>SUM(E12:E22)</f>
        <v>2185433</v>
      </c>
      <c r="F23" s="48"/>
      <c r="G23" s="62">
        <f>SUM(G12:G22)</f>
        <v>2868063</v>
      </c>
      <c r="H23" s="19"/>
      <c r="I23" s="62">
        <f>SUM(I12:I22)</f>
        <v>299994</v>
      </c>
      <c r="J23" s="19"/>
      <c r="K23" s="62">
        <f>SUM(K12:K22)</f>
        <v>388207</v>
      </c>
      <c r="M23" s="52"/>
    </row>
    <row r="24" spans="1:15" ht="22.5" customHeight="1">
      <c r="A24" s="41" t="s">
        <v>160</v>
      </c>
      <c r="E24" s="36">
        <v>-62362</v>
      </c>
      <c r="F24" s="34"/>
      <c r="G24" s="36">
        <v>-469398</v>
      </c>
      <c r="H24" s="34"/>
      <c r="I24" s="36">
        <v>1324</v>
      </c>
      <c r="J24" s="34"/>
      <c r="K24" s="36">
        <v>1122</v>
      </c>
      <c r="M24" s="52"/>
    </row>
    <row r="25" spans="1:15" ht="22.5" customHeight="1">
      <c r="A25" s="25" t="s">
        <v>234</v>
      </c>
      <c r="D25" s="50"/>
      <c r="E25" s="63">
        <f>SUM(E23:E24)</f>
        <v>2123071</v>
      </c>
      <c r="F25" s="19"/>
      <c r="G25" s="63">
        <f>SUM(G23:G24)</f>
        <v>2398665</v>
      </c>
      <c r="H25" s="19"/>
      <c r="I25" s="63">
        <f>SUM(I23:I24)</f>
        <v>301318</v>
      </c>
      <c r="J25" s="34"/>
      <c r="K25" s="63">
        <f>SUM(K23:K24)</f>
        <v>389329</v>
      </c>
      <c r="M25" s="52"/>
    </row>
    <row r="26" spans="1:15" ht="8.4499999999999993" customHeight="1">
      <c r="A26" s="42"/>
      <c r="B26" s="42"/>
      <c r="C26" s="42"/>
      <c r="D26" s="43"/>
      <c r="E26" s="44"/>
      <c r="F26" s="44"/>
      <c r="G26" s="44"/>
      <c r="H26" s="45"/>
      <c r="I26" s="44"/>
      <c r="J26" s="44"/>
      <c r="K26" s="44"/>
      <c r="M26" s="52"/>
    </row>
    <row r="27" spans="1:15" ht="21.95" customHeight="1">
      <c r="A27" s="25" t="s">
        <v>49</v>
      </c>
      <c r="B27" s="25"/>
      <c r="D27" s="50"/>
      <c r="E27" s="19"/>
      <c r="F27" s="19"/>
      <c r="G27" s="19"/>
      <c r="H27" s="19"/>
      <c r="I27" s="19"/>
      <c r="J27" s="34"/>
      <c r="K27" s="19"/>
      <c r="M27" s="52"/>
    </row>
    <row r="28" spans="1:15" ht="21.95" customHeight="1">
      <c r="A28" s="51" t="s">
        <v>103</v>
      </c>
      <c r="B28" s="25"/>
      <c r="D28" s="50"/>
      <c r="E28" s="19"/>
      <c r="F28" s="19"/>
      <c r="G28" s="19"/>
      <c r="H28" s="19"/>
      <c r="I28" s="19"/>
      <c r="J28" s="34"/>
      <c r="K28" s="19"/>
      <c r="M28" s="52"/>
    </row>
    <row r="29" spans="1:15" ht="21.95" customHeight="1">
      <c r="A29" s="18" t="s">
        <v>129</v>
      </c>
      <c r="B29" s="18"/>
      <c r="E29" s="14">
        <v>-2850568</v>
      </c>
      <c r="F29" s="19"/>
      <c r="G29" s="14">
        <v>1365808</v>
      </c>
      <c r="H29" s="19"/>
      <c r="I29" s="14">
        <v>0</v>
      </c>
      <c r="J29" s="34"/>
      <c r="K29" s="14">
        <v>0</v>
      </c>
      <c r="L29" s="170"/>
      <c r="M29" s="52"/>
      <c r="O29" s="170"/>
    </row>
    <row r="30" spans="1:15" ht="21.95" customHeight="1">
      <c r="A30" s="18" t="s">
        <v>235</v>
      </c>
      <c r="B30" s="18"/>
      <c r="D30" s="9"/>
      <c r="E30" s="14">
        <v>-171539</v>
      </c>
      <c r="F30" s="19"/>
      <c r="G30" s="14">
        <v>-613435</v>
      </c>
      <c r="H30" s="19"/>
      <c r="I30" s="14">
        <v>-25327</v>
      </c>
      <c r="J30" s="34"/>
      <c r="K30" s="14">
        <v>0</v>
      </c>
      <c r="M30" s="52"/>
    </row>
    <row r="31" spans="1:15" ht="21.95" customHeight="1">
      <c r="A31" s="18" t="s">
        <v>184</v>
      </c>
      <c r="B31" s="18"/>
      <c r="D31" s="9"/>
      <c r="E31" s="14">
        <v>-274713</v>
      </c>
      <c r="F31" s="19"/>
      <c r="G31" s="14">
        <v>-411952</v>
      </c>
      <c r="H31" s="19"/>
      <c r="I31" s="14">
        <v>0</v>
      </c>
      <c r="J31" s="34"/>
      <c r="K31" s="14">
        <v>0</v>
      </c>
      <c r="M31" s="52"/>
    </row>
    <row r="32" spans="1:15" ht="21.95" customHeight="1">
      <c r="A32" s="18" t="s">
        <v>167</v>
      </c>
      <c r="B32" s="18"/>
      <c r="D32" s="9"/>
      <c r="E32" s="14">
        <v>1199</v>
      </c>
      <c r="F32" s="19"/>
      <c r="G32" s="14">
        <v>187408</v>
      </c>
      <c r="H32" s="19"/>
      <c r="I32" s="14">
        <v>5065</v>
      </c>
      <c r="J32" s="34"/>
      <c r="K32" s="14">
        <v>0</v>
      </c>
      <c r="M32" s="52"/>
    </row>
    <row r="33" spans="1:15" ht="21.95" customHeight="1">
      <c r="A33" s="25" t="s">
        <v>104</v>
      </c>
      <c r="B33" s="18"/>
      <c r="E33" s="63">
        <f>SUM(E29:E32)</f>
        <v>-3295621</v>
      </c>
      <c r="F33" s="19"/>
      <c r="G33" s="63">
        <f>SUM(G29:G32)</f>
        <v>527829</v>
      </c>
      <c r="H33" s="19"/>
      <c r="I33" s="63">
        <f>SUM(I29:I32)</f>
        <v>-20262</v>
      </c>
      <c r="J33" s="19"/>
      <c r="K33" s="63">
        <f>SUM(K29:K32)</f>
        <v>0</v>
      </c>
      <c r="M33" s="52"/>
    </row>
    <row r="34" spans="1:15" ht="9.9499999999999993" customHeight="1">
      <c r="A34" s="42"/>
      <c r="B34" s="42"/>
      <c r="C34" s="42"/>
      <c r="D34" s="43"/>
      <c r="E34" s="44"/>
      <c r="F34" s="44"/>
      <c r="G34" s="44"/>
      <c r="H34" s="45"/>
      <c r="I34" s="44"/>
      <c r="J34" s="44"/>
      <c r="K34" s="44"/>
      <c r="M34" s="52"/>
    </row>
    <row r="35" spans="1:15" ht="21.95" customHeight="1">
      <c r="A35" s="53" t="s">
        <v>108</v>
      </c>
      <c r="B35" s="18"/>
      <c r="D35" s="41"/>
      <c r="E35" s="50"/>
      <c r="F35" s="19"/>
      <c r="G35" s="50"/>
      <c r="H35" s="19"/>
      <c r="I35" s="29"/>
      <c r="J35" s="19"/>
      <c r="K35" s="29"/>
      <c r="M35" s="52"/>
    </row>
    <row r="36" spans="1:15" ht="21.95" customHeight="1">
      <c r="A36" s="54" t="s">
        <v>207</v>
      </c>
      <c r="B36" s="18"/>
      <c r="D36" s="41"/>
      <c r="E36" s="50"/>
      <c r="F36" s="19"/>
      <c r="G36" s="50"/>
      <c r="H36" s="19"/>
      <c r="I36" s="29"/>
      <c r="J36" s="19"/>
      <c r="K36" s="29"/>
      <c r="M36" s="52"/>
    </row>
    <row r="37" spans="1:15" ht="21.95" customHeight="1">
      <c r="A37" s="54" t="s">
        <v>169</v>
      </c>
      <c r="B37" s="18"/>
      <c r="D37" s="41"/>
      <c r="E37" s="14">
        <v>-201762</v>
      </c>
      <c r="F37" s="34"/>
      <c r="G37" s="14">
        <v>-428616</v>
      </c>
      <c r="H37" s="34"/>
      <c r="I37" s="14">
        <v>-179003</v>
      </c>
      <c r="J37" s="34"/>
      <c r="K37" s="14">
        <v>-327537</v>
      </c>
      <c r="L37" s="170"/>
      <c r="M37" s="52"/>
      <c r="O37" s="170"/>
    </row>
    <row r="38" spans="1:15" ht="21.95" customHeight="1">
      <c r="A38" s="18" t="s">
        <v>184</v>
      </c>
      <c r="B38" s="18"/>
      <c r="D38" s="9"/>
      <c r="E38" s="14">
        <v>-6025</v>
      </c>
      <c r="F38" s="34"/>
      <c r="G38" s="14">
        <v>-322</v>
      </c>
      <c r="H38" s="34"/>
      <c r="I38" s="14">
        <v>0</v>
      </c>
      <c r="J38" s="34"/>
      <c r="K38" s="14">
        <v>0</v>
      </c>
      <c r="M38" s="52"/>
    </row>
    <row r="39" spans="1:15" ht="21.95" customHeight="1">
      <c r="A39" s="18" t="s">
        <v>230</v>
      </c>
      <c r="B39" s="18"/>
      <c r="D39" s="9"/>
      <c r="E39" s="14">
        <v>-118</v>
      </c>
      <c r="F39" s="34"/>
      <c r="G39" s="14">
        <v>0</v>
      </c>
      <c r="H39" s="34"/>
      <c r="I39" s="14">
        <v>0</v>
      </c>
      <c r="J39" s="34"/>
      <c r="K39" s="14">
        <v>0</v>
      </c>
      <c r="M39" s="52"/>
    </row>
    <row r="40" spans="1:15" ht="21.95" customHeight="1">
      <c r="A40" s="18" t="s">
        <v>130</v>
      </c>
      <c r="B40" s="18"/>
      <c r="E40" s="14">
        <v>35693</v>
      </c>
      <c r="F40" s="34"/>
      <c r="G40" s="14">
        <v>66113</v>
      </c>
      <c r="H40" s="34"/>
      <c r="I40" s="14">
        <v>35801</v>
      </c>
      <c r="J40" s="34"/>
      <c r="K40" s="14">
        <v>65508</v>
      </c>
      <c r="M40" s="52"/>
    </row>
    <row r="41" spans="1:15" s="42" customFormat="1" ht="21.95" customHeight="1">
      <c r="A41" s="25" t="s">
        <v>109</v>
      </c>
      <c r="B41" s="25"/>
      <c r="E41" s="64">
        <f>SUM(E37:E40)</f>
        <v>-172212</v>
      </c>
      <c r="F41" s="19"/>
      <c r="G41" s="64">
        <f>SUM(G37:G40)</f>
        <v>-362825</v>
      </c>
      <c r="H41" s="19"/>
      <c r="I41" s="64">
        <f>SUM(I37:I40)</f>
        <v>-143202</v>
      </c>
      <c r="J41" s="19"/>
      <c r="K41" s="64">
        <f>SUM(K37:K40)</f>
        <v>-262029</v>
      </c>
      <c r="L41" s="158"/>
      <c r="M41" s="52"/>
      <c r="N41" s="159"/>
      <c r="O41" s="158"/>
    </row>
    <row r="42" spans="1:15" ht="21.95" customHeight="1">
      <c r="A42" s="25" t="s">
        <v>118</v>
      </c>
      <c r="B42" s="25"/>
      <c r="D42" s="50"/>
      <c r="E42" s="65">
        <f>E33+E41</f>
        <v>-3467833</v>
      </c>
      <c r="F42" s="19"/>
      <c r="G42" s="65">
        <f>G33+G41</f>
        <v>165004</v>
      </c>
      <c r="H42" s="19"/>
      <c r="I42" s="65">
        <f>I33+I41</f>
        <v>-163464</v>
      </c>
      <c r="J42" s="19"/>
      <c r="K42" s="65">
        <f>K33+K41</f>
        <v>-262029</v>
      </c>
      <c r="M42" s="52"/>
    </row>
    <row r="43" spans="1:15" ht="21.95" customHeight="1" thickBot="1">
      <c r="A43" s="25" t="s">
        <v>197</v>
      </c>
      <c r="B43" s="25"/>
      <c r="D43" s="50"/>
      <c r="E43" s="66">
        <f>+E42+E25</f>
        <v>-1344762</v>
      </c>
      <c r="F43" s="19"/>
      <c r="G43" s="66">
        <f>+G42+G25</f>
        <v>2563669</v>
      </c>
      <c r="H43" s="19"/>
      <c r="I43" s="66">
        <f>+I42+I25</f>
        <v>137854</v>
      </c>
      <c r="J43" s="19"/>
      <c r="K43" s="66">
        <f>+K42+K25</f>
        <v>127300</v>
      </c>
      <c r="M43" s="52"/>
    </row>
    <row r="44" spans="1:15" ht="9.9499999999999993" customHeight="1" thickTop="1">
      <c r="A44" s="42"/>
      <c r="B44" s="42"/>
      <c r="C44" s="42"/>
      <c r="D44" s="43"/>
      <c r="E44" s="44"/>
      <c r="F44" s="44"/>
      <c r="G44" s="44"/>
      <c r="H44" s="45"/>
      <c r="I44" s="44"/>
      <c r="J44" s="44"/>
      <c r="K44" s="44"/>
      <c r="M44" s="52"/>
    </row>
    <row r="45" spans="1:15" ht="22.5" customHeight="1">
      <c r="A45" s="55" t="s">
        <v>212</v>
      </c>
      <c r="B45" s="56"/>
      <c r="C45" s="57"/>
      <c r="D45" s="50"/>
      <c r="E45" s="19"/>
      <c r="F45" s="19"/>
      <c r="G45" s="19"/>
      <c r="H45" s="19"/>
      <c r="I45" s="19"/>
      <c r="J45" s="34"/>
      <c r="K45" s="19"/>
      <c r="M45" s="52"/>
    </row>
    <row r="46" spans="1:15" ht="22.5" customHeight="1">
      <c r="A46" s="58"/>
      <c r="B46" s="58" t="s">
        <v>170</v>
      </c>
      <c r="C46" s="57"/>
      <c r="D46" s="50"/>
      <c r="E46" s="34">
        <v>2057452</v>
      </c>
      <c r="F46" s="19"/>
      <c r="G46" s="34">
        <v>2290254</v>
      </c>
      <c r="H46" s="19"/>
      <c r="I46" s="34">
        <f>I25</f>
        <v>301318</v>
      </c>
      <c r="J46" s="34"/>
      <c r="K46" s="34">
        <v>389329</v>
      </c>
      <c r="M46" s="52"/>
    </row>
    <row r="47" spans="1:15" ht="22.5" customHeight="1">
      <c r="A47" s="58"/>
      <c r="B47" s="58" t="s">
        <v>105</v>
      </c>
      <c r="C47" s="57"/>
      <c r="D47" s="50"/>
      <c r="E47" s="34">
        <v>65619</v>
      </c>
      <c r="F47" s="19"/>
      <c r="G47" s="34">
        <v>108411</v>
      </c>
      <c r="H47" s="19"/>
      <c r="I47" s="14">
        <v>0</v>
      </c>
      <c r="J47" s="34"/>
      <c r="K47" s="14">
        <v>0</v>
      </c>
      <c r="M47" s="52"/>
    </row>
    <row r="48" spans="1:15" ht="22.5" customHeight="1" thickBot="1">
      <c r="A48" s="55" t="s">
        <v>234</v>
      </c>
      <c r="B48" s="56"/>
      <c r="C48" s="57"/>
      <c r="D48" s="50"/>
      <c r="E48" s="66">
        <f>SUM(E46:E47)</f>
        <v>2123071</v>
      </c>
      <c r="F48" s="19"/>
      <c r="G48" s="66">
        <f>SUM(G46:G47)</f>
        <v>2398665</v>
      </c>
      <c r="H48" s="19"/>
      <c r="I48" s="66">
        <f>SUM(I46:I47)</f>
        <v>301318</v>
      </c>
      <c r="J48" s="34"/>
      <c r="K48" s="66">
        <f>SUM(K46:K47)</f>
        <v>389329</v>
      </c>
      <c r="M48" s="52"/>
    </row>
    <row r="49" spans="1:17" ht="8.4499999999999993" customHeight="1" thickTop="1">
      <c r="A49" s="42"/>
      <c r="B49" s="42"/>
      <c r="C49" s="42"/>
      <c r="D49" s="43"/>
      <c r="E49" s="44"/>
      <c r="F49" s="44"/>
      <c r="G49" s="44"/>
      <c r="H49" s="45"/>
      <c r="I49" s="44"/>
      <c r="J49" s="44"/>
      <c r="K49" s="44"/>
      <c r="M49" s="52"/>
    </row>
    <row r="50" spans="1:17" ht="22.5" customHeight="1">
      <c r="A50" s="42" t="s">
        <v>196</v>
      </c>
      <c r="B50" s="42"/>
      <c r="E50" s="19"/>
      <c r="F50" s="19"/>
      <c r="G50" s="19"/>
      <c r="H50" s="19"/>
      <c r="I50" s="19"/>
      <c r="J50" s="19"/>
      <c r="K50" s="19"/>
      <c r="M50" s="52"/>
    </row>
    <row r="51" spans="1:17" ht="22.5" customHeight="1">
      <c r="B51" s="58" t="s">
        <v>170</v>
      </c>
      <c r="C51" s="57"/>
      <c r="E51" s="14">
        <v>-1381403</v>
      </c>
      <c r="F51" s="34"/>
      <c r="G51" s="14">
        <v>2469970</v>
      </c>
      <c r="H51" s="34"/>
      <c r="I51" s="14">
        <f>I43</f>
        <v>137854</v>
      </c>
      <c r="J51" s="34"/>
      <c r="K51" s="14">
        <v>127300</v>
      </c>
      <c r="M51" s="52"/>
    </row>
    <row r="52" spans="1:17" ht="22.5" customHeight="1">
      <c r="B52" s="58" t="s">
        <v>105</v>
      </c>
      <c r="C52" s="57"/>
      <c r="E52" s="14">
        <v>36641</v>
      </c>
      <c r="F52" s="34"/>
      <c r="G52" s="14">
        <v>93699</v>
      </c>
      <c r="H52" s="34"/>
      <c r="I52" s="14">
        <v>0</v>
      </c>
      <c r="J52" s="34"/>
      <c r="K52" s="14">
        <v>0</v>
      </c>
      <c r="M52" s="52"/>
    </row>
    <row r="53" spans="1:17" ht="22.5" customHeight="1" thickBot="1">
      <c r="A53" s="42" t="s">
        <v>197</v>
      </c>
      <c r="B53" s="42"/>
      <c r="E53" s="66">
        <f>SUM(E51:E52)</f>
        <v>-1344762</v>
      </c>
      <c r="F53" s="19"/>
      <c r="G53" s="66">
        <f>SUM(G51:G52)</f>
        <v>2563669</v>
      </c>
      <c r="H53" s="19"/>
      <c r="I53" s="66">
        <f>SUM(I51:I52)</f>
        <v>137854</v>
      </c>
      <c r="J53" s="34"/>
      <c r="K53" s="66">
        <f>SUM(K51:K52)</f>
        <v>127300</v>
      </c>
      <c r="M53" s="52"/>
    </row>
    <row r="54" spans="1:17" ht="8.4499999999999993" customHeight="1" thickTop="1">
      <c r="A54" s="42"/>
      <c r="B54" s="42"/>
      <c r="C54" s="42"/>
      <c r="D54" s="43"/>
      <c r="E54" s="44"/>
      <c r="F54" s="44"/>
      <c r="G54" s="44"/>
      <c r="H54" s="45"/>
      <c r="I54" s="44"/>
      <c r="J54" s="44"/>
      <c r="K54" s="44"/>
      <c r="M54" s="52"/>
    </row>
    <row r="55" spans="1:17" ht="24.95" customHeight="1" thickBot="1">
      <c r="A55" s="42" t="s">
        <v>236</v>
      </c>
      <c r="B55" s="42"/>
      <c r="C55" s="42"/>
      <c r="E55" s="59">
        <f>E46/2175000</f>
        <v>0.94595494252873569</v>
      </c>
      <c r="F55" s="42"/>
      <c r="G55" s="59">
        <f>G46/2175000</f>
        <v>1.0529903448275861</v>
      </c>
      <c r="H55" s="42"/>
      <c r="I55" s="59">
        <f>I46/2175000</f>
        <v>0.13853701149425288</v>
      </c>
      <c r="J55" s="42"/>
      <c r="K55" s="59">
        <f>K46/2175000</f>
        <v>0.17900183908045977</v>
      </c>
      <c r="M55" s="52"/>
    </row>
    <row r="56" spans="1:17" ht="9.9499999999999993" customHeight="1" thickTop="1">
      <c r="A56" s="42"/>
      <c r="B56" s="42"/>
      <c r="C56" s="42"/>
      <c r="D56" s="43"/>
      <c r="E56" s="44"/>
      <c r="F56" s="44"/>
      <c r="G56" s="44"/>
      <c r="H56" s="45"/>
      <c r="I56" s="44"/>
      <c r="J56" s="44"/>
      <c r="K56" s="44"/>
    </row>
    <row r="57" spans="1:17" ht="22.5" customHeight="1">
      <c r="E57" s="60"/>
      <c r="I57" s="60"/>
    </row>
    <row r="58" spans="1:17" ht="22.5" customHeight="1">
      <c r="E58" s="60"/>
      <c r="G58" s="60"/>
      <c r="I58" s="60"/>
    </row>
    <row r="62" spans="1:17" ht="22.5" customHeight="1">
      <c r="Q62" s="162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E6:G6"/>
    <mergeCell ref="I6:K6"/>
    <mergeCell ref="E8:K8"/>
    <mergeCell ref="A1:K1"/>
    <mergeCell ref="A2:K2"/>
    <mergeCell ref="E4:G4"/>
    <mergeCell ref="I4:K4"/>
    <mergeCell ref="E5:G5"/>
    <mergeCell ref="I5:K5"/>
  </mergeCells>
  <pageMargins left="0.7" right="0.7" top="0.48" bottom="0.5" header="0.5" footer="0.5"/>
  <pageSetup paperSize="9" scale="64" firstPageNumber="6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9396B-62FD-4A75-A441-35D5FDA5A01B}">
  <dimension ref="A1:R59"/>
  <sheetViews>
    <sheetView zoomScale="90" zoomScaleNormal="90" zoomScaleSheetLayoutView="67" workbookViewId="0">
      <selection sqref="A1:L1"/>
    </sheetView>
  </sheetViews>
  <sheetFormatPr defaultColWidth="9.125" defaultRowHeight="21.75"/>
  <cols>
    <col min="1" max="2" width="2.625" style="41" customWidth="1"/>
    <col min="3" max="3" width="60.375" style="41" customWidth="1"/>
    <col min="4" max="4" width="7.5" style="49" customWidth="1"/>
    <col min="5" max="5" width="1" style="41" customWidth="1"/>
    <col min="6" max="6" width="12.625" style="41" customWidth="1"/>
    <col min="7" max="7" width="1" style="61" customWidth="1"/>
    <col min="8" max="8" width="12.625" style="41" customWidth="1"/>
    <col min="9" max="9" width="1" style="41" customWidth="1"/>
    <col min="10" max="10" width="12.625" style="41" customWidth="1"/>
    <col min="11" max="11" width="1" style="41" customWidth="1"/>
    <col min="12" max="12" width="12.625" style="41" customWidth="1"/>
    <col min="13" max="13" width="10" style="170" bestFit="1" customWidth="1"/>
    <col min="14" max="14" width="12.75" style="67" bestFit="1" customWidth="1"/>
    <col min="15" max="15" width="12.75" style="27" bestFit="1" customWidth="1"/>
    <col min="16" max="16" width="11.25" style="170" bestFit="1" customWidth="1"/>
    <col min="17" max="17" width="20.25" style="41" bestFit="1" customWidth="1"/>
    <col min="18" max="18" width="16.625" style="41" bestFit="1" customWidth="1"/>
    <col min="19" max="16384" width="9.125" style="41"/>
  </cols>
  <sheetData>
    <row r="1" spans="1:18" ht="22.5" customHeight="1">
      <c r="A1" s="182" t="s">
        <v>124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8" ht="22.5" customHeight="1">
      <c r="A2" s="182" t="s">
        <v>83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8" ht="18.95" customHeight="1">
      <c r="A3" s="42"/>
      <c r="B3" s="42"/>
      <c r="C3" s="42"/>
      <c r="D3" s="43"/>
      <c r="E3" s="45"/>
      <c r="F3" s="44"/>
      <c r="G3" s="44"/>
      <c r="H3" s="44"/>
      <c r="I3" s="45"/>
      <c r="J3" s="44"/>
      <c r="K3" s="44"/>
      <c r="L3" s="44"/>
    </row>
    <row r="4" spans="1:18" ht="22.5" customHeight="1">
      <c r="A4" s="42"/>
      <c r="B4" s="42"/>
      <c r="C4" s="42"/>
      <c r="D4" s="9"/>
      <c r="E4" s="4"/>
      <c r="F4" s="181" t="s">
        <v>0</v>
      </c>
      <c r="G4" s="181"/>
      <c r="H4" s="181"/>
      <c r="I4" s="4"/>
      <c r="J4" s="181" t="s">
        <v>1</v>
      </c>
      <c r="K4" s="181"/>
      <c r="L4" s="181"/>
    </row>
    <row r="5" spans="1:18" ht="22.5" customHeight="1">
      <c r="A5" s="42"/>
      <c r="B5" s="42"/>
      <c r="C5" s="42"/>
      <c r="D5" s="9"/>
      <c r="E5" s="19"/>
      <c r="F5" s="183" t="s">
        <v>211</v>
      </c>
      <c r="G5" s="183"/>
      <c r="H5" s="183"/>
      <c r="I5" s="19"/>
      <c r="J5" s="183" t="s">
        <v>211</v>
      </c>
      <c r="K5" s="183"/>
      <c r="L5" s="183"/>
    </row>
    <row r="6" spans="1:18" ht="22.5" customHeight="1">
      <c r="A6" s="42"/>
      <c r="B6" s="42"/>
      <c r="C6" s="42"/>
      <c r="D6" s="9"/>
      <c r="E6" s="19"/>
      <c r="F6" s="183" t="s">
        <v>210</v>
      </c>
      <c r="G6" s="183"/>
      <c r="H6" s="183"/>
      <c r="I6" s="19"/>
      <c r="J6" s="183" t="s">
        <v>210</v>
      </c>
      <c r="K6" s="183"/>
      <c r="L6" s="183"/>
      <c r="M6" s="175"/>
      <c r="N6" s="184"/>
      <c r="O6" s="184"/>
      <c r="Q6" s="185"/>
      <c r="R6" s="185"/>
    </row>
    <row r="7" spans="1:18" ht="22.5" customHeight="1">
      <c r="A7" s="42"/>
      <c r="B7" s="42"/>
      <c r="C7" s="42"/>
      <c r="D7" s="9" t="s">
        <v>4</v>
      </c>
      <c r="E7" s="10"/>
      <c r="F7" s="11">
        <v>2568</v>
      </c>
      <c r="G7" s="11"/>
      <c r="H7" s="11">
        <v>2567</v>
      </c>
      <c r="I7" s="10"/>
      <c r="J7" s="11">
        <v>2568</v>
      </c>
      <c r="K7" s="11"/>
      <c r="L7" s="11">
        <v>2567</v>
      </c>
      <c r="M7" s="176"/>
      <c r="N7" s="177"/>
      <c r="O7" s="165"/>
      <c r="P7" s="165"/>
    </row>
    <row r="8" spans="1:18" ht="22.5" customHeight="1">
      <c r="A8" s="42"/>
      <c r="B8" s="42"/>
      <c r="D8" s="9"/>
      <c r="E8" s="9"/>
      <c r="F8" s="180" t="s">
        <v>82</v>
      </c>
      <c r="G8" s="180"/>
      <c r="H8" s="180"/>
      <c r="I8" s="180"/>
      <c r="J8" s="180"/>
      <c r="K8" s="180"/>
      <c r="L8" s="180"/>
      <c r="M8" s="167"/>
      <c r="O8" s="167"/>
      <c r="Q8" s="61"/>
      <c r="R8" s="61"/>
    </row>
    <row r="9" spans="1:18" ht="22.5" customHeight="1">
      <c r="A9" s="41" t="s">
        <v>40</v>
      </c>
      <c r="C9" s="42"/>
      <c r="D9" s="9" t="s">
        <v>206</v>
      </c>
      <c r="E9" s="34"/>
      <c r="F9" s="14">
        <v>10630792</v>
      </c>
      <c r="G9" s="34"/>
      <c r="H9" s="14">
        <v>16486738</v>
      </c>
      <c r="I9" s="34"/>
      <c r="J9" s="14">
        <v>0</v>
      </c>
      <c r="K9" s="34"/>
      <c r="L9" s="14">
        <v>0</v>
      </c>
      <c r="P9" s="27"/>
      <c r="Q9" s="27"/>
      <c r="R9" s="52"/>
    </row>
    <row r="10" spans="1:18" ht="22.5" customHeight="1">
      <c r="A10" s="41" t="s">
        <v>146</v>
      </c>
      <c r="B10" s="42"/>
      <c r="C10" s="42"/>
      <c r="D10" s="9" t="s">
        <v>206</v>
      </c>
      <c r="E10" s="34"/>
      <c r="F10" s="46">
        <v>940359</v>
      </c>
      <c r="G10" s="34"/>
      <c r="H10" s="46">
        <v>1128673</v>
      </c>
      <c r="I10" s="34"/>
      <c r="J10" s="14">
        <v>0</v>
      </c>
      <c r="K10" s="34"/>
      <c r="L10" s="14">
        <v>0</v>
      </c>
      <c r="P10" s="27"/>
      <c r="Q10" s="27"/>
      <c r="R10" s="52"/>
    </row>
    <row r="11" spans="1:18" ht="22.5" customHeight="1">
      <c r="A11" s="18" t="s">
        <v>41</v>
      </c>
      <c r="B11" s="18"/>
      <c r="D11" s="9">
        <v>2</v>
      </c>
      <c r="E11" s="34"/>
      <c r="F11" s="36">
        <v>-8787339</v>
      </c>
      <c r="G11" s="34"/>
      <c r="H11" s="36">
        <v>-14569772</v>
      </c>
      <c r="I11" s="34"/>
      <c r="J11" s="36">
        <v>0</v>
      </c>
      <c r="K11" s="34"/>
      <c r="L11" s="36">
        <v>0</v>
      </c>
      <c r="P11" s="27"/>
      <c r="Q11" s="27"/>
      <c r="R11" s="52"/>
    </row>
    <row r="12" spans="1:18" s="42" customFormat="1" ht="22.5" customHeight="1">
      <c r="A12" s="25" t="s">
        <v>42</v>
      </c>
      <c r="B12" s="25"/>
      <c r="D12" s="6"/>
      <c r="E12" s="19"/>
      <c r="F12" s="40">
        <f>SUM(F9:F11)</f>
        <v>2783812</v>
      </c>
      <c r="G12" s="19"/>
      <c r="H12" s="40">
        <f>SUM(H9:H11)</f>
        <v>3045639</v>
      </c>
      <c r="I12" s="19"/>
      <c r="J12" s="40">
        <f>SUM(J9:J11)</f>
        <v>0</v>
      </c>
      <c r="K12" s="19"/>
      <c r="L12" s="40">
        <f>SUM(L9:L11)</f>
        <v>0</v>
      </c>
      <c r="M12" s="178"/>
      <c r="N12" s="67"/>
      <c r="O12" s="68"/>
      <c r="P12" s="27"/>
      <c r="Q12" s="27"/>
      <c r="R12" s="52"/>
    </row>
    <row r="13" spans="1:18" ht="6.6" customHeight="1">
      <c r="A13" s="42"/>
      <c r="B13" s="42"/>
      <c r="C13" s="42"/>
      <c r="D13" s="43"/>
      <c r="E13" s="45"/>
      <c r="F13" s="44"/>
      <c r="G13" s="44"/>
      <c r="H13" s="44"/>
      <c r="I13" s="45"/>
      <c r="J13" s="44"/>
      <c r="K13" s="44"/>
      <c r="L13" s="44"/>
      <c r="P13" s="27"/>
      <c r="Q13" s="27"/>
      <c r="R13" s="52"/>
    </row>
    <row r="14" spans="1:18" s="42" customFormat="1" ht="22.5" customHeight="1">
      <c r="A14" s="18" t="s">
        <v>43</v>
      </c>
      <c r="B14" s="18"/>
      <c r="D14" s="9">
        <v>2</v>
      </c>
      <c r="E14" s="19"/>
      <c r="F14" s="14">
        <v>193616</v>
      </c>
      <c r="G14" s="34"/>
      <c r="H14" s="14">
        <v>158014</v>
      </c>
      <c r="I14" s="19"/>
      <c r="J14" s="14">
        <v>271334</v>
      </c>
      <c r="K14" s="34"/>
      <c r="L14" s="14">
        <v>236638</v>
      </c>
      <c r="M14" s="178"/>
      <c r="N14" s="67"/>
      <c r="O14" s="27"/>
      <c r="P14" s="27"/>
      <c r="Q14" s="27"/>
      <c r="R14" s="52"/>
    </row>
    <row r="15" spans="1:18" ht="22.5" customHeight="1">
      <c r="A15" s="41" t="s">
        <v>45</v>
      </c>
      <c r="D15" s="9">
        <v>2</v>
      </c>
      <c r="E15" s="34"/>
      <c r="F15" s="14">
        <v>442078</v>
      </c>
      <c r="G15" s="34"/>
      <c r="H15" s="14">
        <v>759034</v>
      </c>
      <c r="I15" s="34"/>
      <c r="J15" s="14">
        <v>139265</v>
      </c>
      <c r="K15" s="34"/>
      <c r="L15" s="14">
        <v>170096</v>
      </c>
      <c r="P15" s="27"/>
      <c r="Q15" s="27"/>
      <c r="R15" s="52"/>
    </row>
    <row r="16" spans="1:18" ht="22.5" customHeight="1">
      <c r="A16" s="41" t="s">
        <v>44</v>
      </c>
      <c r="D16" s="9">
        <v>2</v>
      </c>
      <c r="E16" s="34"/>
      <c r="F16" s="14">
        <v>14190</v>
      </c>
      <c r="G16" s="34"/>
      <c r="H16" s="14">
        <v>1429</v>
      </c>
      <c r="I16" s="34"/>
      <c r="J16" s="14">
        <v>1144411</v>
      </c>
      <c r="K16" s="34"/>
      <c r="L16" s="14">
        <v>834301</v>
      </c>
      <c r="P16" s="27"/>
      <c r="Q16" s="27"/>
      <c r="R16" s="52"/>
    </row>
    <row r="17" spans="1:18" ht="22.5" customHeight="1">
      <c r="A17" s="41" t="s">
        <v>46</v>
      </c>
      <c r="D17" s="9">
        <v>2</v>
      </c>
      <c r="E17" s="34"/>
      <c r="F17" s="14">
        <v>147586</v>
      </c>
      <c r="G17" s="34"/>
      <c r="H17" s="14">
        <v>539999</v>
      </c>
      <c r="I17" s="34"/>
      <c r="J17" s="14">
        <v>47156</v>
      </c>
      <c r="K17" s="34"/>
      <c r="L17" s="14">
        <v>26341</v>
      </c>
      <c r="P17" s="27"/>
      <c r="Q17" s="27"/>
      <c r="R17" s="52"/>
    </row>
    <row r="18" spans="1:18" ht="22.5" customHeight="1">
      <c r="A18" s="18" t="s">
        <v>47</v>
      </c>
      <c r="B18" s="18"/>
      <c r="C18" s="18"/>
      <c r="D18" s="9">
        <v>2</v>
      </c>
      <c r="E18" s="34"/>
      <c r="F18" s="34">
        <v>-1610939</v>
      </c>
      <c r="G18" s="47"/>
      <c r="H18" s="34">
        <v>-1471466</v>
      </c>
      <c r="I18" s="34"/>
      <c r="J18" s="34">
        <v>-880349</v>
      </c>
      <c r="K18" s="34"/>
      <c r="L18" s="34">
        <v>-486742</v>
      </c>
      <c r="P18" s="27"/>
      <c r="Q18" s="27"/>
      <c r="R18" s="52"/>
    </row>
    <row r="19" spans="1:18" ht="22.5" customHeight="1">
      <c r="A19" s="18" t="s">
        <v>135</v>
      </c>
      <c r="B19" s="18"/>
      <c r="C19" s="18"/>
      <c r="D19" s="9"/>
      <c r="E19" s="34"/>
      <c r="F19" s="34">
        <v>-45059</v>
      </c>
      <c r="G19" s="47"/>
      <c r="H19" s="34">
        <v>369146</v>
      </c>
      <c r="I19" s="34"/>
      <c r="J19" s="34">
        <v>-36309</v>
      </c>
      <c r="K19" s="34"/>
      <c r="L19" s="34">
        <v>168191</v>
      </c>
      <c r="P19" s="27"/>
      <c r="Q19" s="27"/>
      <c r="R19" s="52"/>
    </row>
    <row r="20" spans="1:18" ht="22.5" customHeight="1">
      <c r="A20" s="18" t="s">
        <v>237</v>
      </c>
      <c r="B20" s="18"/>
      <c r="C20" s="18"/>
      <c r="D20" s="9"/>
      <c r="E20" s="34"/>
      <c r="F20" s="34">
        <v>364292</v>
      </c>
      <c r="G20" s="47"/>
      <c r="H20" s="34">
        <v>218289</v>
      </c>
      <c r="I20" s="34"/>
      <c r="J20" s="34">
        <v>0</v>
      </c>
      <c r="K20" s="34"/>
      <c r="L20" s="34">
        <v>0</v>
      </c>
      <c r="P20" s="27"/>
      <c r="Q20" s="27"/>
      <c r="R20" s="52"/>
    </row>
    <row r="21" spans="1:18" ht="22.5" customHeight="1">
      <c r="A21" s="41" t="s">
        <v>48</v>
      </c>
      <c r="D21" s="9"/>
      <c r="E21" s="34"/>
      <c r="F21" s="14">
        <v>-2037631</v>
      </c>
      <c r="G21" s="34"/>
      <c r="H21" s="14">
        <v>-2200331</v>
      </c>
      <c r="I21" s="34"/>
      <c r="J21" s="34">
        <v>-541491</v>
      </c>
      <c r="K21" s="34"/>
      <c r="L21" s="34">
        <v>-545011</v>
      </c>
      <c r="P21" s="27"/>
      <c r="Q21" s="27"/>
      <c r="R21" s="52"/>
    </row>
    <row r="22" spans="1:18" s="18" customFormat="1" ht="22.5" customHeight="1">
      <c r="A22" s="41" t="s">
        <v>143</v>
      </c>
      <c r="B22" s="41"/>
      <c r="C22" s="41"/>
      <c r="D22" s="9">
        <v>4</v>
      </c>
      <c r="E22" s="34"/>
      <c r="F22" s="36">
        <v>3661761</v>
      </c>
      <c r="G22" s="34"/>
      <c r="H22" s="36">
        <v>3277267</v>
      </c>
      <c r="I22" s="34"/>
      <c r="J22" s="36">
        <v>0</v>
      </c>
      <c r="K22" s="34"/>
      <c r="L22" s="36">
        <v>0</v>
      </c>
      <c r="M22" s="179"/>
      <c r="N22" s="67"/>
      <c r="O22" s="27"/>
      <c r="P22" s="27"/>
      <c r="Q22" s="27"/>
      <c r="R22" s="52"/>
    </row>
    <row r="23" spans="1:18" ht="22.5" customHeight="1">
      <c r="A23" s="42" t="s">
        <v>233</v>
      </c>
      <c r="B23" s="42"/>
      <c r="C23" s="42"/>
      <c r="D23" s="6"/>
      <c r="E23" s="19"/>
      <c r="F23" s="62">
        <f>SUM(F12:F22)</f>
        <v>3913706</v>
      </c>
      <c r="G23" s="48"/>
      <c r="H23" s="62">
        <f>SUM(H12:H22)</f>
        <v>4697020</v>
      </c>
      <c r="I23" s="19"/>
      <c r="J23" s="62">
        <f>SUM(J12:J22)</f>
        <v>144017</v>
      </c>
      <c r="K23" s="19"/>
      <c r="L23" s="62">
        <f>SUM(L12:L22)</f>
        <v>403814</v>
      </c>
      <c r="P23" s="27"/>
      <c r="Q23" s="27"/>
      <c r="R23" s="52"/>
    </row>
    <row r="24" spans="1:18" ht="22.5" customHeight="1">
      <c r="A24" s="41" t="s">
        <v>160</v>
      </c>
      <c r="E24" s="34"/>
      <c r="F24" s="36">
        <v>-534166</v>
      </c>
      <c r="G24" s="34"/>
      <c r="H24" s="36">
        <v>-680317</v>
      </c>
      <c r="I24" s="34"/>
      <c r="J24" s="36">
        <v>1093</v>
      </c>
      <c r="K24" s="34"/>
      <c r="L24" s="36">
        <v>3500</v>
      </c>
      <c r="P24" s="27"/>
      <c r="Q24" s="27"/>
      <c r="R24" s="52"/>
    </row>
    <row r="25" spans="1:18" ht="22.5" customHeight="1">
      <c r="A25" s="25" t="s">
        <v>234</v>
      </c>
      <c r="D25" s="50"/>
      <c r="E25" s="19"/>
      <c r="F25" s="37">
        <f>SUM(F23:F24)</f>
        <v>3379540</v>
      </c>
      <c r="G25" s="19"/>
      <c r="H25" s="37">
        <f>SUM(H23:H24)</f>
        <v>4016703</v>
      </c>
      <c r="I25" s="19"/>
      <c r="J25" s="37">
        <f>SUM(J23:J24)</f>
        <v>145110</v>
      </c>
      <c r="K25" s="34"/>
      <c r="L25" s="37">
        <f>SUM(L23:L24)</f>
        <v>407314</v>
      </c>
      <c r="P25" s="27"/>
      <c r="Q25" s="27"/>
      <c r="R25" s="52"/>
    </row>
    <row r="26" spans="1:18" ht="6.6" customHeight="1">
      <c r="A26" s="42"/>
      <c r="B26" s="42"/>
      <c r="C26" s="42"/>
      <c r="D26" s="43"/>
      <c r="E26" s="45"/>
      <c r="F26" s="44"/>
      <c r="G26" s="44"/>
      <c r="H26" s="44"/>
      <c r="I26" s="45"/>
      <c r="J26" s="44"/>
      <c r="K26" s="44"/>
      <c r="L26" s="44"/>
      <c r="P26" s="27"/>
      <c r="Q26" s="27"/>
      <c r="R26" s="52"/>
    </row>
    <row r="27" spans="1:18" ht="22.5" customHeight="1">
      <c r="A27" s="25" t="s">
        <v>49</v>
      </c>
      <c r="B27" s="25"/>
      <c r="D27" s="50"/>
      <c r="E27" s="19"/>
      <c r="F27" s="19"/>
      <c r="G27" s="19"/>
      <c r="H27" s="19"/>
      <c r="I27" s="19"/>
      <c r="J27" s="19"/>
      <c r="K27" s="34"/>
      <c r="L27" s="19"/>
      <c r="P27" s="27"/>
      <c r="Q27" s="27"/>
      <c r="R27" s="52"/>
    </row>
    <row r="28" spans="1:18" ht="22.5" customHeight="1">
      <c r="A28" s="51" t="s">
        <v>103</v>
      </c>
      <c r="B28" s="25"/>
      <c r="D28" s="50"/>
      <c r="E28" s="19"/>
      <c r="F28" s="19"/>
      <c r="G28" s="19"/>
      <c r="H28" s="19"/>
      <c r="I28" s="19"/>
      <c r="J28" s="19"/>
      <c r="K28" s="34"/>
      <c r="L28" s="19"/>
      <c r="P28" s="27"/>
      <c r="Q28" s="27"/>
      <c r="R28" s="52"/>
    </row>
    <row r="29" spans="1:18" ht="22.5" customHeight="1">
      <c r="A29" s="18" t="s">
        <v>129</v>
      </c>
      <c r="B29" s="18"/>
      <c r="E29" s="19"/>
      <c r="F29" s="14">
        <v>-3062813</v>
      </c>
      <c r="G29" s="19"/>
      <c r="H29" s="14">
        <v>6335323</v>
      </c>
      <c r="I29" s="19"/>
      <c r="J29" s="14">
        <v>0</v>
      </c>
      <c r="K29" s="34"/>
      <c r="L29" s="14">
        <v>0</v>
      </c>
      <c r="P29" s="27"/>
      <c r="Q29" s="27"/>
      <c r="R29" s="52"/>
    </row>
    <row r="30" spans="1:18" ht="22.5" customHeight="1">
      <c r="A30" s="18" t="s">
        <v>198</v>
      </c>
      <c r="B30" s="18"/>
      <c r="D30" s="9"/>
      <c r="E30" s="19"/>
      <c r="F30" s="14">
        <v>86648</v>
      </c>
      <c r="G30" s="19"/>
      <c r="H30" s="14">
        <v>-527862</v>
      </c>
      <c r="I30" s="19"/>
      <c r="J30" s="14">
        <v>-112410</v>
      </c>
      <c r="K30" s="34"/>
      <c r="L30" s="14">
        <v>0</v>
      </c>
      <c r="P30" s="27"/>
      <c r="Q30" s="27"/>
      <c r="R30" s="52"/>
    </row>
    <row r="31" spans="1:18" ht="22.5" customHeight="1">
      <c r="A31" s="18" t="s">
        <v>184</v>
      </c>
      <c r="B31" s="18"/>
      <c r="D31" s="9">
        <v>4</v>
      </c>
      <c r="E31" s="19"/>
      <c r="F31" s="14">
        <v>-637088</v>
      </c>
      <c r="G31" s="19"/>
      <c r="H31" s="14">
        <v>-380952</v>
      </c>
      <c r="I31" s="19"/>
      <c r="J31" s="14">
        <v>0</v>
      </c>
      <c r="K31" s="34"/>
      <c r="L31" s="14">
        <v>0</v>
      </c>
      <c r="P31" s="27"/>
      <c r="Q31" s="27"/>
      <c r="R31" s="52"/>
    </row>
    <row r="32" spans="1:18" ht="22.5" customHeight="1">
      <c r="A32" s="18" t="s">
        <v>167</v>
      </c>
      <c r="B32" s="18"/>
      <c r="D32" s="9"/>
      <c r="E32" s="19"/>
      <c r="F32" s="14">
        <v>-67603</v>
      </c>
      <c r="G32" s="19"/>
      <c r="H32" s="14">
        <v>167179</v>
      </c>
      <c r="I32" s="19"/>
      <c r="J32" s="14">
        <v>22482</v>
      </c>
      <c r="K32" s="34"/>
      <c r="L32" s="14">
        <v>0</v>
      </c>
      <c r="P32" s="27"/>
      <c r="Q32" s="27"/>
      <c r="R32" s="52"/>
    </row>
    <row r="33" spans="1:18" ht="22.5" customHeight="1">
      <c r="A33" s="25" t="s">
        <v>104</v>
      </c>
      <c r="B33" s="18"/>
      <c r="E33" s="19"/>
      <c r="F33" s="37">
        <f>SUM(F29:F32)</f>
        <v>-3680856</v>
      </c>
      <c r="G33" s="19"/>
      <c r="H33" s="37">
        <f>SUM(H29:H32)</f>
        <v>5593688</v>
      </c>
      <c r="I33" s="19"/>
      <c r="J33" s="37">
        <f>SUM(J29:J32)</f>
        <v>-89928</v>
      </c>
      <c r="K33" s="19"/>
      <c r="L33" s="37">
        <f>SUM(L29:L32)</f>
        <v>0</v>
      </c>
      <c r="P33" s="27"/>
      <c r="Q33" s="27"/>
      <c r="R33" s="52"/>
    </row>
    <row r="34" spans="1:18" ht="9.9499999999999993" customHeight="1">
      <c r="A34" s="42"/>
      <c r="B34" s="42"/>
      <c r="C34" s="42"/>
      <c r="D34" s="43"/>
      <c r="E34" s="45"/>
      <c r="F34" s="44"/>
      <c r="G34" s="44"/>
      <c r="H34" s="44"/>
      <c r="I34" s="45"/>
      <c r="J34" s="44"/>
      <c r="K34" s="44"/>
      <c r="L34" s="44"/>
      <c r="P34" s="27"/>
      <c r="Q34" s="27"/>
      <c r="R34" s="52"/>
    </row>
    <row r="35" spans="1:18" ht="22.5" customHeight="1">
      <c r="A35" s="53" t="s">
        <v>108</v>
      </c>
      <c r="B35" s="18"/>
      <c r="D35" s="41"/>
      <c r="E35" s="19"/>
      <c r="F35" s="50"/>
      <c r="G35" s="19"/>
      <c r="H35" s="50"/>
      <c r="I35" s="19"/>
      <c r="J35" s="29"/>
      <c r="K35" s="19"/>
      <c r="L35" s="29"/>
      <c r="P35" s="27"/>
      <c r="Q35" s="27"/>
      <c r="R35" s="52"/>
    </row>
    <row r="36" spans="1:18" ht="22.5" customHeight="1">
      <c r="A36" s="54" t="s">
        <v>207</v>
      </c>
      <c r="B36" s="18"/>
      <c r="D36" s="41"/>
      <c r="E36" s="19"/>
      <c r="F36" s="50"/>
      <c r="G36" s="19"/>
      <c r="H36" s="50"/>
      <c r="I36" s="19"/>
      <c r="J36" s="29"/>
      <c r="K36" s="19"/>
      <c r="L36" s="29"/>
      <c r="P36" s="27"/>
      <c r="Q36" s="27"/>
      <c r="R36" s="52"/>
    </row>
    <row r="37" spans="1:18" ht="22.5" customHeight="1">
      <c r="A37" s="54" t="s">
        <v>169</v>
      </c>
      <c r="B37" s="18"/>
      <c r="D37" s="41"/>
      <c r="E37" s="19"/>
      <c r="F37" s="14">
        <v>-469382</v>
      </c>
      <c r="G37" s="34"/>
      <c r="H37" s="14">
        <v>-628428</v>
      </c>
      <c r="I37" s="34"/>
      <c r="J37" s="14">
        <v>-369431</v>
      </c>
      <c r="K37" s="34"/>
      <c r="L37" s="14">
        <v>-525583</v>
      </c>
      <c r="P37" s="27"/>
      <c r="Q37" s="27"/>
      <c r="R37" s="52"/>
    </row>
    <row r="38" spans="1:18" ht="22.5" customHeight="1">
      <c r="A38" s="18" t="s">
        <v>184</v>
      </c>
      <c r="B38" s="18"/>
      <c r="D38" s="9">
        <v>4</v>
      </c>
      <c r="E38" s="34"/>
      <c r="F38" s="14">
        <v>-7500</v>
      </c>
      <c r="G38" s="34"/>
      <c r="H38" s="14">
        <v>27005</v>
      </c>
      <c r="I38" s="34"/>
      <c r="J38" s="14">
        <v>0</v>
      </c>
      <c r="K38" s="34"/>
      <c r="L38" s="14">
        <v>0</v>
      </c>
      <c r="P38" s="27"/>
      <c r="Q38" s="27"/>
      <c r="R38" s="52"/>
    </row>
    <row r="39" spans="1:18" ht="22.5" customHeight="1">
      <c r="A39" s="18" t="s">
        <v>230</v>
      </c>
      <c r="B39" s="18"/>
      <c r="D39" s="9"/>
      <c r="E39" s="34"/>
      <c r="F39" s="14">
        <v>-22466</v>
      </c>
      <c r="G39" s="34"/>
      <c r="H39" s="14">
        <v>0</v>
      </c>
      <c r="I39" s="34"/>
      <c r="J39" s="14">
        <v>-22348</v>
      </c>
      <c r="K39" s="34"/>
      <c r="L39" s="14">
        <v>0</v>
      </c>
      <c r="P39" s="27"/>
      <c r="Q39" s="27"/>
      <c r="R39" s="52"/>
    </row>
    <row r="40" spans="1:18">
      <c r="A40" s="18" t="s">
        <v>130</v>
      </c>
      <c r="B40" s="18"/>
      <c r="E40" s="34"/>
      <c r="F40" s="14">
        <v>78329</v>
      </c>
      <c r="G40" s="34"/>
      <c r="H40" s="14">
        <v>105537</v>
      </c>
      <c r="I40" s="34"/>
      <c r="J40" s="14">
        <v>78356</v>
      </c>
      <c r="K40" s="34"/>
      <c r="L40" s="14">
        <v>105117</v>
      </c>
      <c r="P40" s="27"/>
      <c r="Q40" s="27"/>
      <c r="R40" s="52"/>
    </row>
    <row r="41" spans="1:18" s="42" customFormat="1" ht="22.5" customHeight="1">
      <c r="A41" s="25" t="s">
        <v>109</v>
      </c>
      <c r="B41" s="25"/>
      <c r="E41" s="19"/>
      <c r="F41" s="69">
        <f>SUM(F37:F40)</f>
        <v>-421019</v>
      </c>
      <c r="G41" s="19"/>
      <c r="H41" s="69">
        <f>SUM(H37:H40)</f>
        <v>-495886</v>
      </c>
      <c r="I41" s="19"/>
      <c r="J41" s="69">
        <f>SUM(J37:J40)</f>
        <v>-313423</v>
      </c>
      <c r="K41" s="19"/>
      <c r="L41" s="69">
        <f>SUM(L37:L40)</f>
        <v>-420466</v>
      </c>
      <c r="M41" s="178"/>
      <c r="N41" s="67"/>
      <c r="O41" s="27"/>
      <c r="P41" s="27"/>
      <c r="Q41" s="27"/>
      <c r="R41" s="52"/>
    </row>
    <row r="42" spans="1:18" ht="22.5" customHeight="1">
      <c r="A42" s="25" t="s">
        <v>118</v>
      </c>
      <c r="B42" s="25"/>
      <c r="D42" s="50"/>
      <c r="E42" s="19"/>
      <c r="F42" s="65">
        <f>F33+F41</f>
        <v>-4101875</v>
      </c>
      <c r="G42" s="19"/>
      <c r="H42" s="65">
        <f>H33+H41</f>
        <v>5097802</v>
      </c>
      <c r="I42" s="19"/>
      <c r="J42" s="65">
        <f>J33+J41</f>
        <v>-403351</v>
      </c>
      <c r="K42" s="19"/>
      <c r="L42" s="65">
        <f>L33+L41</f>
        <v>-420466</v>
      </c>
      <c r="P42" s="27"/>
      <c r="Q42" s="27"/>
      <c r="R42" s="52"/>
    </row>
    <row r="43" spans="1:18" ht="22.5" customHeight="1" thickBot="1">
      <c r="A43" s="25" t="s">
        <v>197</v>
      </c>
      <c r="B43" s="25"/>
      <c r="D43" s="50"/>
      <c r="E43" s="19"/>
      <c r="F43" s="66">
        <f>F42+F25</f>
        <v>-722335</v>
      </c>
      <c r="G43" s="19"/>
      <c r="H43" s="66">
        <f>H42+H25</f>
        <v>9114505</v>
      </c>
      <c r="I43" s="19"/>
      <c r="J43" s="66">
        <f>J42+J25</f>
        <v>-258241</v>
      </c>
      <c r="K43" s="34"/>
      <c r="L43" s="66">
        <f>L42+L25</f>
        <v>-13152</v>
      </c>
      <c r="P43" s="27"/>
      <c r="Q43" s="27"/>
      <c r="R43" s="52"/>
    </row>
    <row r="44" spans="1:18" ht="9.9499999999999993" customHeight="1" thickTop="1">
      <c r="A44" s="42"/>
      <c r="B44" s="42"/>
      <c r="C44" s="42"/>
      <c r="D44" s="43"/>
      <c r="E44" s="45"/>
      <c r="F44" s="44"/>
      <c r="G44" s="44"/>
      <c r="H44" s="44"/>
      <c r="I44" s="45"/>
      <c r="J44" s="44"/>
      <c r="K44" s="44"/>
      <c r="L44" s="44"/>
      <c r="P44" s="27"/>
      <c r="Q44" s="27"/>
      <c r="R44" s="52"/>
    </row>
    <row r="45" spans="1:18" ht="22.5" customHeight="1">
      <c r="A45" s="55" t="s">
        <v>212</v>
      </c>
      <c r="B45" s="56"/>
      <c r="C45" s="57"/>
      <c r="D45" s="50"/>
      <c r="E45" s="19"/>
      <c r="F45" s="19"/>
      <c r="G45" s="19"/>
      <c r="H45" s="19"/>
      <c r="I45" s="19"/>
      <c r="J45" s="19"/>
      <c r="K45" s="34"/>
      <c r="L45" s="19"/>
      <c r="P45" s="27"/>
      <c r="Q45" s="27"/>
      <c r="R45" s="52"/>
    </row>
    <row r="46" spans="1:18" ht="22.5" customHeight="1">
      <c r="A46" s="58"/>
      <c r="B46" s="58" t="s">
        <v>170</v>
      </c>
      <c r="C46" s="57"/>
      <c r="D46" s="50"/>
      <c r="E46" s="19"/>
      <c r="F46" s="34">
        <v>3277107</v>
      </c>
      <c r="G46" s="19"/>
      <c r="H46" s="34">
        <v>3827081</v>
      </c>
      <c r="I46" s="19"/>
      <c r="J46" s="34">
        <f>J25</f>
        <v>145110</v>
      </c>
      <c r="K46" s="34"/>
      <c r="L46" s="34">
        <v>407314</v>
      </c>
      <c r="P46" s="27"/>
      <c r="Q46" s="27"/>
      <c r="R46" s="52"/>
    </row>
    <row r="47" spans="1:18" ht="22.5" customHeight="1">
      <c r="A47" s="58"/>
      <c r="B47" s="58" t="s">
        <v>105</v>
      </c>
      <c r="C47" s="57"/>
      <c r="D47" s="50"/>
      <c r="E47" s="19"/>
      <c r="F47" s="34">
        <v>102433</v>
      </c>
      <c r="G47" s="19"/>
      <c r="H47" s="34">
        <v>189622</v>
      </c>
      <c r="I47" s="19"/>
      <c r="J47" s="14">
        <v>0</v>
      </c>
      <c r="K47" s="34"/>
      <c r="L47" s="14">
        <v>0</v>
      </c>
      <c r="P47" s="27"/>
      <c r="Q47" s="27"/>
      <c r="R47" s="52"/>
    </row>
    <row r="48" spans="1:18" ht="22.5" customHeight="1" thickBot="1">
      <c r="A48" s="55" t="s">
        <v>234</v>
      </c>
      <c r="B48" s="56"/>
      <c r="C48" s="57"/>
      <c r="D48" s="50"/>
      <c r="E48" s="19"/>
      <c r="F48" s="66">
        <f>SUM(F46:F47)</f>
        <v>3379540</v>
      </c>
      <c r="G48" s="19"/>
      <c r="H48" s="66">
        <f>SUM(H46:H47)</f>
        <v>4016703</v>
      </c>
      <c r="I48" s="19"/>
      <c r="J48" s="66">
        <f>SUM(J46:J47)</f>
        <v>145110</v>
      </c>
      <c r="K48" s="34"/>
      <c r="L48" s="66">
        <f>SUM(L46:L47)</f>
        <v>407314</v>
      </c>
      <c r="P48" s="27"/>
      <c r="Q48" s="27"/>
      <c r="R48" s="52"/>
    </row>
    <row r="49" spans="1:18" ht="6.6" customHeight="1" thickTop="1">
      <c r="A49" s="42"/>
      <c r="B49" s="42"/>
      <c r="C49" s="42"/>
      <c r="D49" s="43"/>
      <c r="E49" s="45"/>
      <c r="F49" s="44"/>
      <c r="G49" s="44"/>
      <c r="H49" s="44"/>
      <c r="I49" s="45"/>
      <c r="J49" s="44"/>
      <c r="K49" s="44"/>
      <c r="L49" s="44"/>
      <c r="P49" s="27"/>
      <c r="Q49" s="27"/>
      <c r="R49" s="52"/>
    </row>
    <row r="50" spans="1:18" ht="22.5" customHeight="1">
      <c r="A50" s="42" t="s">
        <v>196</v>
      </c>
      <c r="B50" s="42"/>
      <c r="E50" s="19"/>
      <c r="F50" s="19"/>
      <c r="G50" s="19"/>
      <c r="H50" s="19"/>
      <c r="I50" s="19"/>
      <c r="J50" s="19"/>
      <c r="K50" s="19"/>
      <c r="L50" s="19"/>
      <c r="P50" s="27"/>
      <c r="Q50" s="27"/>
      <c r="R50" s="52"/>
    </row>
    <row r="51" spans="1:18" ht="22.5" customHeight="1">
      <c r="B51" s="58" t="s">
        <v>170</v>
      </c>
      <c r="C51" s="57"/>
      <c r="E51" s="34"/>
      <c r="F51" s="14">
        <v>-757062</v>
      </c>
      <c r="G51" s="34"/>
      <c r="H51" s="14">
        <v>8916300</v>
      </c>
      <c r="I51" s="34"/>
      <c r="J51" s="14">
        <f>J43</f>
        <v>-258241</v>
      </c>
      <c r="K51" s="34"/>
      <c r="L51" s="14">
        <v>-13152</v>
      </c>
      <c r="P51" s="27"/>
      <c r="Q51" s="27"/>
      <c r="R51" s="52"/>
    </row>
    <row r="52" spans="1:18" ht="22.5" customHeight="1">
      <c r="B52" s="58" t="s">
        <v>105</v>
      </c>
      <c r="C52" s="57"/>
      <c r="E52" s="34"/>
      <c r="F52" s="14">
        <v>34727</v>
      </c>
      <c r="G52" s="34"/>
      <c r="H52" s="14">
        <v>198205</v>
      </c>
      <c r="I52" s="34"/>
      <c r="J52" s="14">
        <v>0</v>
      </c>
      <c r="K52" s="34"/>
      <c r="L52" s="14">
        <v>0</v>
      </c>
      <c r="P52" s="27"/>
      <c r="Q52" s="27"/>
      <c r="R52" s="52"/>
    </row>
    <row r="53" spans="1:18" ht="22.5" customHeight="1" thickBot="1">
      <c r="A53" s="42" t="s">
        <v>197</v>
      </c>
      <c r="B53" s="42"/>
      <c r="E53" s="19"/>
      <c r="F53" s="66">
        <f>SUM(F51:F52)</f>
        <v>-722335</v>
      </c>
      <c r="G53" s="19"/>
      <c r="H53" s="66">
        <f>SUM(H51:H52)</f>
        <v>9114505</v>
      </c>
      <c r="I53" s="19"/>
      <c r="J53" s="66">
        <f>SUM(J51:J52)</f>
        <v>-258241</v>
      </c>
      <c r="K53" s="34"/>
      <c r="L53" s="66">
        <f>SUM(L51:L52)</f>
        <v>-13152</v>
      </c>
      <c r="P53" s="27"/>
      <c r="Q53" s="27"/>
      <c r="R53" s="52"/>
    </row>
    <row r="54" spans="1:18" ht="6.6" customHeight="1" thickTop="1">
      <c r="A54" s="42"/>
      <c r="B54" s="42"/>
      <c r="C54" s="42"/>
      <c r="D54" s="43"/>
      <c r="E54" s="45"/>
      <c r="F54" s="44"/>
      <c r="G54" s="44"/>
      <c r="H54" s="44"/>
      <c r="I54" s="45"/>
      <c r="J54" s="44"/>
      <c r="K54" s="44"/>
      <c r="L54" s="44"/>
      <c r="P54" s="27"/>
      <c r="Q54" s="27"/>
      <c r="R54" s="52"/>
    </row>
    <row r="55" spans="1:18" ht="24.95" customHeight="1" thickBot="1">
      <c r="A55" s="42" t="s">
        <v>236</v>
      </c>
      <c r="B55" s="42"/>
      <c r="C55" s="42"/>
      <c r="E55" s="42"/>
      <c r="F55" s="59">
        <f>F46/2174999.985</f>
        <v>1.5067158724601095</v>
      </c>
      <c r="G55" s="42"/>
      <c r="H55" s="59">
        <f>H46/2174999.985</f>
        <v>1.7595774833993851</v>
      </c>
      <c r="I55" s="42"/>
      <c r="J55" s="59">
        <f>J46/2174999.985</f>
        <v>6.6717241839429259E-2</v>
      </c>
      <c r="K55" s="42"/>
      <c r="L55" s="59">
        <f>L46/2174999.985</f>
        <v>0.18727080588922396</v>
      </c>
      <c r="P55" s="27"/>
      <c r="Q55" s="27"/>
    </row>
    <row r="56" spans="1:18" ht="22.5" customHeight="1" thickTop="1">
      <c r="F56" s="60"/>
      <c r="H56" s="60"/>
      <c r="J56" s="60"/>
      <c r="L56" s="60"/>
      <c r="P56" s="27"/>
      <c r="Q56" s="27"/>
    </row>
    <row r="57" spans="1:18" ht="22.5" customHeight="1">
      <c r="F57" s="60"/>
      <c r="H57" s="60"/>
      <c r="J57" s="60"/>
      <c r="L57" s="60"/>
    </row>
    <row r="58" spans="1:18" ht="22.5" customHeight="1">
      <c r="F58" s="60"/>
      <c r="H58" s="60"/>
      <c r="J58" s="60"/>
      <c r="L58" s="60"/>
    </row>
    <row r="59" spans="1:18" ht="22.5" customHeight="1">
      <c r="F59" s="60"/>
      <c r="H59" s="60"/>
      <c r="J59" s="60"/>
    </row>
  </sheetData>
  <sheetProtection sheet="1" formatCells="0" formatColumns="0" formatRows="0" insertColumns="0" insertRows="0" insertHyperlinks="0" deleteColumns="0" deleteRows="0" sort="0" autoFilter="0" pivotTables="0"/>
  <mergeCells count="11">
    <mergeCell ref="A1:L1"/>
    <mergeCell ref="A2:L2"/>
    <mergeCell ref="F4:H4"/>
    <mergeCell ref="J4:L4"/>
    <mergeCell ref="F5:H5"/>
    <mergeCell ref="J5:L5"/>
    <mergeCell ref="F6:H6"/>
    <mergeCell ref="J6:L6"/>
    <mergeCell ref="N6:O6"/>
    <mergeCell ref="Q6:R6"/>
    <mergeCell ref="F8:L8"/>
  </mergeCells>
  <pageMargins left="0.7" right="0.7" top="0.48" bottom="0.5" header="0.5" footer="0.5"/>
  <pageSetup paperSize="9" scale="64" firstPageNumber="7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8984-E975-4B4A-B4D9-D277739BACC5}">
  <dimension ref="A1:AC29"/>
  <sheetViews>
    <sheetView zoomScale="90" zoomScaleNormal="90" zoomScaleSheetLayoutView="65" workbookViewId="0"/>
  </sheetViews>
  <sheetFormatPr defaultColWidth="9.125" defaultRowHeight="22.5" customHeight="1"/>
  <cols>
    <col min="1" max="2" width="2.375" style="41" customWidth="1"/>
    <col min="3" max="3" width="38.625" style="41" customWidth="1"/>
    <col min="4" max="4" width="6.625" style="41" customWidth="1"/>
    <col min="5" max="5" width="10.625" style="41" customWidth="1"/>
    <col min="6" max="6" width="1.125" style="41" customWidth="1"/>
    <col min="7" max="7" width="10.125" style="41" customWidth="1"/>
    <col min="8" max="8" width="1.125" style="41" customWidth="1"/>
    <col min="9" max="9" width="10.625" style="41" customWidth="1"/>
    <col min="10" max="10" width="1.125" style="41" customWidth="1"/>
    <col min="11" max="11" width="10.875" style="41" customWidth="1"/>
    <col min="12" max="12" width="1.125" style="41" customWidth="1"/>
    <col min="13" max="13" width="10.875" style="41" customWidth="1"/>
    <col min="14" max="14" width="1.125" style="41" customWidth="1"/>
    <col min="15" max="15" width="12" style="41" customWidth="1"/>
    <col min="16" max="16" width="1.125" style="41" customWidth="1"/>
    <col min="17" max="17" width="12.625" style="41" customWidth="1"/>
    <col min="18" max="18" width="1.125" style="41" customWidth="1"/>
    <col min="19" max="19" width="12.625" style="41" customWidth="1"/>
    <col min="20" max="20" width="1.125" style="41" customWidth="1"/>
    <col min="21" max="21" width="15" style="41" customWidth="1"/>
    <col min="22" max="22" width="1.125" style="41" customWidth="1"/>
    <col min="23" max="23" width="12.125" style="41" customWidth="1"/>
    <col min="24" max="24" width="1.125" style="41" customWidth="1"/>
    <col min="25" max="25" width="11.875" style="41" customWidth="1"/>
    <col min="26" max="26" width="1.125" style="41" customWidth="1"/>
    <col min="27" max="27" width="12.125" style="41" customWidth="1"/>
    <col min="28" max="28" width="1.125" style="41" customWidth="1"/>
    <col min="29" max="29" width="11.375" style="42" bestFit="1" customWidth="1"/>
    <col min="30" max="16384" width="9.125" style="41"/>
  </cols>
  <sheetData>
    <row r="1" spans="1:29" ht="22.5" customHeight="1">
      <c r="A1" s="70" t="s">
        <v>124</v>
      </c>
      <c r="B1" s="42"/>
      <c r="C1" s="42"/>
      <c r="D1" s="42"/>
      <c r="E1" s="60"/>
      <c r="F1" s="60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</row>
    <row r="2" spans="1:29" ht="22.5" customHeight="1">
      <c r="A2" s="70" t="s">
        <v>188</v>
      </c>
      <c r="B2" s="42"/>
      <c r="C2" s="42"/>
      <c r="D2" s="42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</row>
    <row r="3" spans="1:29" ht="21" customHeight="1">
      <c r="A3" s="42"/>
      <c r="B3" s="42"/>
      <c r="C3" s="42"/>
      <c r="D3" s="42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71"/>
    </row>
    <row r="4" spans="1:29" ht="22.5" customHeight="1">
      <c r="D4" s="42"/>
      <c r="E4" s="186" t="s">
        <v>0</v>
      </c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</row>
    <row r="5" spans="1:29" ht="22.5" customHeight="1">
      <c r="D5" s="42"/>
      <c r="E5" s="72"/>
      <c r="F5" s="72"/>
      <c r="G5" s="61"/>
      <c r="H5" s="61"/>
      <c r="I5" s="187" t="s">
        <v>35</v>
      </c>
      <c r="J5" s="187"/>
      <c r="K5" s="187"/>
      <c r="L5" s="73"/>
      <c r="M5" s="187" t="s">
        <v>37</v>
      </c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74"/>
      <c r="Y5" s="74"/>
      <c r="Z5" s="74"/>
      <c r="AA5" s="74"/>
      <c r="AB5" s="61"/>
      <c r="AC5" s="72"/>
    </row>
    <row r="6" spans="1:29" ht="22.5" customHeight="1">
      <c r="D6" s="42"/>
      <c r="E6" s="72"/>
      <c r="F6" s="72"/>
      <c r="G6" s="61"/>
      <c r="H6" s="61"/>
      <c r="I6" s="74"/>
      <c r="J6" s="74"/>
      <c r="K6" s="74"/>
      <c r="L6" s="73"/>
      <c r="M6" s="74"/>
      <c r="N6" s="74"/>
      <c r="O6" s="74"/>
      <c r="P6" s="74"/>
      <c r="Q6" s="74"/>
      <c r="R6" s="74"/>
      <c r="S6" s="74" t="s">
        <v>114</v>
      </c>
      <c r="T6" s="74"/>
      <c r="U6" s="74"/>
      <c r="V6" s="74"/>
      <c r="W6" s="74"/>
      <c r="X6" s="74"/>
      <c r="Y6" s="74"/>
      <c r="Z6" s="74"/>
      <c r="AA6" s="74"/>
      <c r="AB6" s="61"/>
      <c r="AC6" s="72"/>
    </row>
    <row r="7" spans="1:29" ht="22.5" customHeight="1">
      <c r="D7" s="42"/>
      <c r="E7" s="72"/>
      <c r="F7" s="72"/>
      <c r="G7" s="61"/>
      <c r="H7" s="61"/>
      <c r="I7" s="74"/>
      <c r="J7" s="74"/>
      <c r="K7" s="74"/>
      <c r="L7" s="74"/>
      <c r="M7" s="74"/>
      <c r="N7" s="74"/>
      <c r="O7" s="74"/>
      <c r="P7" s="61"/>
      <c r="Q7" s="61"/>
      <c r="R7" s="74"/>
      <c r="S7" s="74" t="s">
        <v>203</v>
      </c>
      <c r="T7" s="74"/>
      <c r="U7" s="74"/>
      <c r="V7" s="74"/>
      <c r="W7" s="74"/>
      <c r="X7" s="74"/>
      <c r="Y7" s="74"/>
      <c r="Z7" s="74"/>
      <c r="AA7" s="74"/>
      <c r="AB7" s="61"/>
      <c r="AC7" s="72"/>
    </row>
    <row r="8" spans="1:29" ht="22.5" customHeight="1">
      <c r="A8" s="42"/>
      <c r="B8" s="42"/>
      <c r="C8" s="42"/>
      <c r="D8" s="42"/>
      <c r="E8" s="72"/>
      <c r="F8" s="72"/>
      <c r="G8" s="61"/>
      <c r="H8" s="61"/>
      <c r="I8" s="74"/>
      <c r="J8" s="74"/>
      <c r="K8" s="74"/>
      <c r="L8" s="74"/>
      <c r="M8" s="74"/>
      <c r="N8" s="74"/>
      <c r="O8" s="74"/>
      <c r="P8" s="61"/>
      <c r="Q8" s="61" t="s">
        <v>152</v>
      </c>
      <c r="R8" s="74"/>
      <c r="S8" s="74" t="s">
        <v>58</v>
      </c>
      <c r="T8" s="74"/>
      <c r="U8" s="74" t="s">
        <v>91</v>
      </c>
      <c r="V8" s="74"/>
      <c r="W8" s="74"/>
      <c r="X8" s="74"/>
      <c r="Y8" s="74"/>
      <c r="Z8" s="74"/>
      <c r="AA8" s="74"/>
      <c r="AB8" s="61"/>
      <c r="AC8" s="72"/>
    </row>
    <row r="9" spans="1:29" ht="22.5" customHeight="1">
      <c r="A9" s="42"/>
      <c r="B9" s="42"/>
      <c r="C9" s="42"/>
      <c r="D9" s="42"/>
      <c r="E9" s="61" t="s">
        <v>180</v>
      </c>
      <c r="F9" s="72"/>
      <c r="G9" s="61"/>
      <c r="H9" s="61"/>
      <c r="I9" s="61"/>
      <c r="J9" s="61"/>
      <c r="K9" s="61"/>
      <c r="L9" s="75"/>
      <c r="M9" s="75" t="s">
        <v>152</v>
      </c>
      <c r="N9" s="75"/>
      <c r="O9" s="74" t="s">
        <v>152</v>
      </c>
      <c r="P9" s="61"/>
      <c r="Q9" s="75" t="s">
        <v>153</v>
      </c>
      <c r="R9" s="61"/>
      <c r="S9" s="61" t="s">
        <v>144</v>
      </c>
      <c r="T9" s="61"/>
      <c r="U9" s="74" t="s">
        <v>92</v>
      </c>
      <c r="V9" s="75"/>
      <c r="W9" s="61" t="s">
        <v>50</v>
      </c>
      <c r="X9" s="61"/>
      <c r="Y9" s="61"/>
      <c r="Z9" s="61"/>
      <c r="AA9" s="61" t="s">
        <v>52</v>
      </c>
      <c r="AB9" s="61"/>
      <c r="AC9" s="61"/>
    </row>
    <row r="10" spans="1:29" s="61" customFormat="1" ht="22.5" customHeight="1">
      <c r="A10" s="42"/>
      <c r="B10" s="41"/>
      <c r="C10" s="41"/>
      <c r="D10" s="76"/>
      <c r="E10" s="61" t="s">
        <v>73</v>
      </c>
      <c r="G10" s="61" t="s">
        <v>74</v>
      </c>
      <c r="I10" s="61" t="s">
        <v>53</v>
      </c>
      <c r="M10" s="61" t="s">
        <v>155</v>
      </c>
      <c r="O10" s="75" t="s">
        <v>157</v>
      </c>
      <c r="Q10" s="75" t="s">
        <v>110</v>
      </c>
      <c r="S10" s="61" t="s">
        <v>132</v>
      </c>
      <c r="U10" s="74" t="s">
        <v>93</v>
      </c>
      <c r="V10" s="77"/>
      <c r="W10" s="61" t="s">
        <v>54</v>
      </c>
      <c r="Y10" s="61" t="s">
        <v>200</v>
      </c>
      <c r="AA10" s="61" t="s">
        <v>117</v>
      </c>
      <c r="AC10" s="61" t="s">
        <v>51</v>
      </c>
    </row>
    <row r="11" spans="1:29" s="61" customFormat="1" ht="22.5" customHeight="1">
      <c r="A11" s="41"/>
      <c r="B11" s="41"/>
      <c r="C11" s="41"/>
      <c r="D11" s="9"/>
      <c r="E11" s="74" t="s">
        <v>75</v>
      </c>
      <c r="G11" s="74" t="s">
        <v>76</v>
      </c>
      <c r="I11" s="74" t="s">
        <v>57</v>
      </c>
      <c r="K11" s="74" t="s">
        <v>36</v>
      </c>
      <c r="L11" s="74"/>
      <c r="M11" s="74" t="s">
        <v>131</v>
      </c>
      <c r="N11" s="74"/>
      <c r="O11" s="74" t="s">
        <v>156</v>
      </c>
      <c r="Q11" s="75" t="s">
        <v>112</v>
      </c>
      <c r="S11" s="74" t="s">
        <v>145</v>
      </c>
      <c r="T11" s="74"/>
      <c r="U11" s="74" t="s">
        <v>94</v>
      </c>
      <c r="V11" s="75"/>
      <c r="W11" s="74" t="s">
        <v>32</v>
      </c>
      <c r="X11" s="74"/>
      <c r="Y11" s="74" t="s">
        <v>95</v>
      </c>
      <c r="Z11" s="74"/>
      <c r="AA11" s="74" t="s">
        <v>116</v>
      </c>
      <c r="AC11" s="61" t="s">
        <v>59</v>
      </c>
    </row>
    <row r="12" spans="1:29" ht="22.5" customHeight="1">
      <c r="E12" s="188" t="s">
        <v>82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</row>
    <row r="13" spans="1:29" s="42" customFormat="1" ht="22.5" customHeight="1">
      <c r="A13" s="78" t="s">
        <v>213</v>
      </c>
      <c r="B13" s="72"/>
      <c r="C13" s="72"/>
    </row>
    <row r="14" spans="1:29" s="42" customFormat="1" ht="22.5" customHeight="1">
      <c r="A14" s="42" t="s">
        <v>189</v>
      </c>
      <c r="B14" s="41"/>
      <c r="E14" s="19">
        <v>21750000</v>
      </c>
      <c r="F14" s="19"/>
      <c r="G14" s="19">
        <v>19279778</v>
      </c>
      <c r="H14" s="19"/>
      <c r="I14" s="19">
        <v>2219231</v>
      </c>
      <c r="J14" s="19"/>
      <c r="K14" s="19">
        <v>60927823</v>
      </c>
      <c r="L14" s="19"/>
      <c r="M14" s="19">
        <v>-2992325</v>
      </c>
      <c r="N14" s="19"/>
      <c r="O14" s="19">
        <v>-2611532</v>
      </c>
      <c r="P14" s="19"/>
      <c r="Q14" s="19">
        <v>-789633</v>
      </c>
      <c r="R14" s="19"/>
      <c r="S14" s="19">
        <v>272159</v>
      </c>
      <c r="T14" s="19"/>
      <c r="U14" s="19">
        <v>-58119</v>
      </c>
      <c r="V14" s="19"/>
      <c r="W14" s="65">
        <f>SUM(M14:U14)</f>
        <v>-6179450</v>
      </c>
      <c r="X14" s="19"/>
      <c r="Y14" s="85">
        <f>SUM(E14:K14,W14)</f>
        <v>97997382</v>
      </c>
      <c r="Z14" s="19"/>
      <c r="AA14" s="71">
        <v>9136072</v>
      </c>
      <c r="AB14" s="19"/>
      <c r="AC14" s="65">
        <f>SUM(Y14:AB14)</f>
        <v>107133454</v>
      </c>
    </row>
    <row r="15" spans="1:29" s="42" customFormat="1" ht="13.5" customHeight="1">
      <c r="E15" s="19"/>
      <c r="F15" s="19"/>
      <c r="G15" s="19"/>
      <c r="H15" s="29"/>
      <c r="I15" s="19"/>
      <c r="J15" s="29"/>
      <c r="K15" s="19"/>
      <c r="L15" s="29"/>
      <c r="M15" s="19"/>
      <c r="N15" s="29"/>
      <c r="O15" s="19"/>
      <c r="P15" s="29"/>
      <c r="Q15" s="19"/>
      <c r="R15" s="19"/>
      <c r="S15" s="19"/>
      <c r="T15" s="19"/>
      <c r="U15" s="19"/>
      <c r="V15" s="19"/>
      <c r="W15" s="19"/>
      <c r="X15" s="19"/>
      <c r="Y15" s="71"/>
      <c r="Z15" s="19"/>
      <c r="AA15" s="19"/>
      <c r="AB15" s="29"/>
      <c r="AC15" s="19"/>
    </row>
    <row r="16" spans="1:29" s="42" customFormat="1" ht="22.5" customHeight="1">
      <c r="A16" s="79" t="s">
        <v>139</v>
      </c>
      <c r="E16" s="19"/>
      <c r="F16" s="19"/>
      <c r="G16" s="19"/>
      <c r="H16" s="29"/>
      <c r="I16" s="19"/>
      <c r="J16" s="29"/>
      <c r="K16" s="19"/>
      <c r="L16" s="29"/>
      <c r="M16" s="19"/>
      <c r="N16" s="29"/>
      <c r="O16" s="19"/>
      <c r="P16" s="29"/>
      <c r="Q16" s="19"/>
      <c r="R16" s="19"/>
      <c r="S16" s="19"/>
      <c r="T16" s="19"/>
      <c r="U16" s="19"/>
      <c r="V16" s="19"/>
      <c r="W16" s="19"/>
      <c r="X16" s="19"/>
      <c r="Y16" s="71"/>
      <c r="Z16" s="19"/>
      <c r="AA16" s="19"/>
      <c r="AB16" s="29"/>
      <c r="AC16" s="19"/>
    </row>
    <row r="17" spans="1:29" s="42" customFormat="1" ht="22.5" customHeight="1">
      <c r="A17" s="80"/>
      <c r="B17" s="81" t="s">
        <v>182</v>
      </c>
      <c r="D17" s="49"/>
      <c r="E17" s="19"/>
      <c r="F17" s="19"/>
      <c r="G17" s="19"/>
      <c r="H17" s="29"/>
      <c r="I17" s="19"/>
      <c r="J17" s="29"/>
      <c r="K17" s="19"/>
      <c r="L17" s="29"/>
      <c r="M17" s="19"/>
      <c r="N17" s="29"/>
      <c r="O17" s="19"/>
      <c r="P17" s="29"/>
      <c r="Q17" s="19"/>
      <c r="R17" s="19"/>
      <c r="S17" s="19"/>
      <c r="T17" s="19"/>
      <c r="U17" s="19"/>
      <c r="V17" s="19"/>
      <c r="W17" s="19"/>
      <c r="X17" s="19"/>
      <c r="Y17" s="71"/>
      <c r="Z17" s="19"/>
      <c r="AA17" s="19"/>
      <c r="AB17" s="29"/>
      <c r="AC17" s="19"/>
    </row>
    <row r="18" spans="1:29" ht="22.5" customHeight="1">
      <c r="A18" s="82"/>
      <c r="B18" s="41" t="s">
        <v>173</v>
      </c>
      <c r="D18" s="49"/>
      <c r="E18" s="34">
        <v>0</v>
      </c>
      <c r="F18" s="34"/>
      <c r="G18" s="34">
        <v>0</v>
      </c>
      <c r="H18" s="14"/>
      <c r="I18" s="34">
        <v>0</v>
      </c>
      <c r="J18" s="14"/>
      <c r="K18" s="34">
        <v>-1740000</v>
      </c>
      <c r="L18" s="14"/>
      <c r="M18" s="34">
        <v>0</v>
      </c>
      <c r="N18" s="14"/>
      <c r="O18" s="34">
        <v>0</v>
      </c>
      <c r="P18" s="14"/>
      <c r="Q18" s="34">
        <v>0</v>
      </c>
      <c r="R18" s="34"/>
      <c r="S18" s="34">
        <v>0</v>
      </c>
      <c r="T18" s="34"/>
      <c r="U18" s="34">
        <v>0</v>
      </c>
      <c r="V18" s="34"/>
      <c r="W18" s="86">
        <f>SUM(M18:U18)</f>
        <v>0</v>
      </c>
      <c r="X18" s="34"/>
      <c r="Y18" s="86">
        <f>SUM(E18:K18,W18)</f>
        <v>-1740000</v>
      </c>
      <c r="Z18" s="34"/>
      <c r="AA18" s="34">
        <v>-351174</v>
      </c>
      <c r="AB18" s="14"/>
      <c r="AC18" s="86">
        <f>Y18+AA18</f>
        <v>-2091174</v>
      </c>
    </row>
    <row r="19" spans="1:29" s="42" customFormat="1" ht="22.5" customHeight="1">
      <c r="A19" s="80"/>
      <c r="B19" s="81" t="s">
        <v>183</v>
      </c>
      <c r="D19" s="49"/>
      <c r="E19" s="37">
        <f>SUM(E18:E18)</f>
        <v>0</v>
      </c>
      <c r="F19" s="19"/>
      <c r="G19" s="37">
        <f>SUM(G18:G18)</f>
        <v>0</v>
      </c>
      <c r="H19" s="29"/>
      <c r="I19" s="37">
        <f>SUM(I18:I18)</f>
        <v>0</v>
      </c>
      <c r="J19" s="29"/>
      <c r="K19" s="37">
        <f>SUM(K18:K18)</f>
        <v>-1740000</v>
      </c>
      <c r="L19" s="29"/>
      <c r="M19" s="37">
        <f>SUM(M18:M18)</f>
        <v>0</v>
      </c>
      <c r="N19" s="29"/>
      <c r="O19" s="37">
        <f>SUM(O18:O18)</f>
        <v>0</v>
      </c>
      <c r="P19" s="29"/>
      <c r="Q19" s="37">
        <f>SUM(Q18:Q18)</f>
        <v>0</v>
      </c>
      <c r="R19" s="19"/>
      <c r="S19" s="37">
        <f>SUM(S18:S18)</f>
        <v>0</v>
      </c>
      <c r="T19" s="19"/>
      <c r="U19" s="37">
        <f>SUM(U18:U18)</f>
        <v>0</v>
      </c>
      <c r="V19" s="19"/>
      <c r="W19" s="37">
        <f>SUM(W18:W18)</f>
        <v>0</v>
      </c>
      <c r="X19" s="19"/>
      <c r="Y19" s="37">
        <f>SUM(Y18:Y18)</f>
        <v>-1740000</v>
      </c>
      <c r="Z19" s="19"/>
      <c r="AA19" s="37">
        <f>SUM(AA18:AA18)</f>
        <v>-351174</v>
      </c>
      <c r="AB19" s="29"/>
      <c r="AC19" s="37">
        <f>SUM(AC18:AC18)</f>
        <v>-2091174</v>
      </c>
    </row>
    <row r="20" spans="1:29" ht="13.5" customHeight="1">
      <c r="A20" s="83"/>
      <c r="B20" s="42"/>
      <c r="C20" s="42"/>
      <c r="D20" s="42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71"/>
    </row>
    <row r="21" spans="1:29" s="42" customFormat="1" ht="22.5" customHeight="1">
      <c r="A21" s="79" t="s">
        <v>149</v>
      </c>
      <c r="E21" s="39">
        <f>E19</f>
        <v>0</v>
      </c>
      <c r="F21" s="19"/>
      <c r="G21" s="39">
        <f>G19</f>
        <v>0</v>
      </c>
      <c r="H21" s="29"/>
      <c r="I21" s="39">
        <f>I19</f>
        <v>0</v>
      </c>
      <c r="J21" s="29"/>
      <c r="K21" s="39">
        <f>K19</f>
        <v>-1740000</v>
      </c>
      <c r="L21" s="29"/>
      <c r="M21" s="39">
        <f>M19</f>
        <v>0</v>
      </c>
      <c r="N21" s="19"/>
      <c r="O21" s="39">
        <f>O19</f>
        <v>0</v>
      </c>
      <c r="P21" s="29"/>
      <c r="Q21" s="39">
        <f>Q19</f>
        <v>0</v>
      </c>
      <c r="R21" s="19"/>
      <c r="S21" s="39">
        <f>S19</f>
        <v>0</v>
      </c>
      <c r="T21" s="19"/>
      <c r="U21" s="39">
        <f>U19</f>
        <v>0</v>
      </c>
      <c r="V21" s="19"/>
      <c r="W21" s="39">
        <f>W19</f>
        <v>0</v>
      </c>
      <c r="X21" s="19"/>
      <c r="Y21" s="39">
        <f>Y19</f>
        <v>-1740000</v>
      </c>
      <c r="Z21" s="19"/>
      <c r="AA21" s="39">
        <f>AA19</f>
        <v>-351174</v>
      </c>
      <c r="AB21" s="29"/>
      <c r="AC21" s="39">
        <f>AC19</f>
        <v>-2091174</v>
      </c>
    </row>
    <row r="22" spans="1:29" ht="13.5" customHeight="1">
      <c r="A22" s="83"/>
      <c r="B22" s="42"/>
      <c r="C22" s="42"/>
      <c r="D22" s="42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71"/>
    </row>
    <row r="23" spans="1:29" ht="22.5" customHeight="1">
      <c r="A23" s="42" t="s">
        <v>177</v>
      </c>
      <c r="B23" s="84"/>
      <c r="C23" s="42"/>
      <c r="E23" s="14"/>
      <c r="F23" s="3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34"/>
      <c r="S23" s="34"/>
      <c r="T23" s="34"/>
      <c r="U23" s="34"/>
      <c r="V23" s="34"/>
      <c r="W23" s="14"/>
      <c r="X23" s="14"/>
      <c r="Y23" s="14"/>
      <c r="Z23" s="14"/>
      <c r="AA23" s="14"/>
      <c r="AB23" s="14"/>
      <c r="AC23" s="29"/>
    </row>
    <row r="24" spans="1:29" ht="22.5" customHeight="1">
      <c r="A24" s="41" t="s">
        <v>60</v>
      </c>
      <c r="B24" s="41" t="s">
        <v>61</v>
      </c>
      <c r="E24" s="14">
        <v>0</v>
      </c>
      <c r="F24" s="34"/>
      <c r="G24" s="14">
        <v>0</v>
      </c>
      <c r="H24" s="14"/>
      <c r="I24" s="14">
        <v>0</v>
      </c>
      <c r="J24" s="14"/>
      <c r="K24" s="87">
        <v>3827081</v>
      </c>
      <c r="L24" s="14"/>
      <c r="M24" s="14">
        <v>0</v>
      </c>
      <c r="N24" s="14"/>
      <c r="O24" s="14">
        <v>0</v>
      </c>
      <c r="P24" s="14"/>
      <c r="Q24" s="14">
        <v>0</v>
      </c>
      <c r="R24" s="34"/>
      <c r="S24" s="34">
        <v>0</v>
      </c>
      <c r="T24" s="34"/>
      <c r="U24" s="34">
        <v>0</v>
      </c>
      <c r="V24" s="34"/>
      <c r="W24" s="86">
        <f>SUM(M24:U24)</f>
        <v>0</v>
      </c>
      <c r="X24" s="14"/>
      <c r="Y24" s="86">
        <f>SUM(W24,E24:K24)</f>
        <v>3827081</v>
      </c>
      <c r="Z24" s="14"/>
      <c r="AA24" s="86">
        <v>189622</v>
      </c>
      <c r="AB24" s="14"/>
      <c r="AC24" s="86">
        <f>Y24+AA24</f>
        <v>4016703</v>
      </c>
    </row>
    <row r="25" spans="1:29" ht="22.5" customHeight="1">
      <c r="A25" s="41" t="s">
        <v>60</v>
      </c>
      <c r="B25" s="41" t="s">
        <v>185</v>
      </c>
      <c r="E25" s="36">
        <v>0</v>
      </c>
      <c r="F25" s="34"/>
      <c r="G25" s="36">
        <v>0</v>
      </c>
      <c r="H25" s="14"/>
      <c r="I25" s="36">
        <v>0</v>
      </c>
      <c r="J25" s="14"/>
      <c r="K25" s="36">
        <v>0</v>
      </c>
      <c r="L25" s="34"/>
      <c r="M25" s="36">
        <v>6364855</v>
      </c>
      <c r="N25" s="34"/>
      <c r="O25" s="36">
        <v>-522080</v>
      </c>
      <c r="P25" s="14"/>
      <c r="Q25" s="36">
        <v>-399609</v>
      </c>
      <c r="R25" s="34"/>
      <c r="S25" s="36">
        <v>-353947</v>
      </c>
      <c r="T25" s="34"/>
      <c r="U25" s="36">
        <v>0</v>
      </c>
      <c r="V25" s="34"/>
      <c r="W25" s="86">
        <f>SUM(M25:U25)</f>
        <v>5089219</v>
      </c>
      <c r="X25" s="14"/>
      <c r="Y25" s="86">
        <f>SUM(W25,E25:K25)</f>
        <v>5089219</v>
      </c>
      <c r="Z25" s="14"/>
      <c r="AA25" s="60">
        <v>8583</v>
      </c>
      <c r="AB25" s="14"/>
      <c r="AC25" s="86">
        <f>Y25+AA25</f>
        <v>5097802</v>
      </c>
    </row>
    <row r="26" spans="1:29" ht="22.5" customHeight="1">
      <c r="A26" s="42" t="s">
        <v>186</v>
      </c>
      <c r="B26" s="84"/>
      <c r="C26" s="42"/>
      <c r="E26" s="37">
        <f>SUM(E24:E25)</f>
        <v>0</v>
      </c>
      <c r="F26" s="34"/>
      <c r="G26" s="37">
        <f>SUM(G24:G25)</f>
        <v>0</v>
      </c>
      <c r="H26" s="14"/>
      <c r="I26" s="37">
        <f>SUM(I24:I25)</f>
        <v>0</v>
      </c>
      <c r="J26" s="14"/>
      <c r="K26" s="37">
        <f>SUM(K24:K25)</f>
        <v>3827081</v>
      </c>
      <c r="L26" s="19"/>
      <c r="M26" s="37">
        <f>SUM(M24:M25)</f>
        <v>6364855</v>
      </c>
      <c r="N26" s="19"/>
      <c r="O26" s="37">
        <f>SUM(O24:O25)</f>
        <v>-522080</v>
      </c>
      <c r="P26" s="14"/>
      <c r="Q26" s="39">
        <f>SUM(Q24:Q25)</f>
        <v>-399609</v>
      </c>
      <c r="R26" s="34"/>
      <c r="S26" s="37">
        <f>SUM(S24:S25)</f>
        <v>-353947</v>
      </c>
      <c r="T26" s="19"/>
      <c r="U26" s="37">
        <f>SUM(U24:U25)</f>
        <v>0</v>
      </c>
      <c r="V26" s="34"/>
      <c r="W26" s="37">
        <f>SUM(W24:W25)</f>
        <v>5089219</v>
      </c>
      <c r="X26" s="19"/>
      <c r="Y26" s="37">
        <f>SUM(Y24:Y25)</f>
        <v>8916300</v>
      </c>
      <c r="Z26" s="19"/>
      <c r="AA26" s="37">
        <f>SUM(AA24:AA25)</f>
        <v>198205</v>
      </c>
      <c r="AB26" s="14"/>
      <c r="AC26" s="37">
        <f>SUM(AC24:AC25)</f>
        <v>9114505</v>
      </c>
    </row>
    <row r="27" spans="1:29" ht="13.5" customHeight="1">
      <c r="A27" s="42"/>
      <c r="B27" s="42"/>
      <c r="C27" s="42"/>
      <c r="D27" s="42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71"/>
    </row>
    <row r="28" spans="1:29" s="42" customFormat="1" ht="22.5" customHeight="1" thickBot="1">
      <c r="A28" s="42" t="s">
        <v>214</v>
      </c>
      <c r="C28" s="41"/>
      <c r="E28" s="38">
        <f>SUM(E14,E21,E26)</f>
        <v>21750000</v>
      </c>
      <c r="F28" s="19"/>
      <c r="G28" s="38">
        <f>SUM(G14,G21,G26)</f>
        <v>19279778</v>
      </c>
      <c r="H28" s="29"/>
      <c r="I28" s="38">
        <f>SUM(I14,I21,I26)</f>
        <v>2219231</v>
      </c>
      <c r="J28" s="29"/>
      <c r="K28" s="38">
        <f>SUM(K14,K21,K26)</f>
        <v>63014904</v>
      </c>
      <c r="L28" s="19"/>
      <c r="M28" s="38">
        <f>SUM(M14,M21,M26)</f>
        <v>3372530</v>
      </c>
      <c r="N28" s="19"/>
      <c r="O28" s="38">
        <f>SUM(O14,O21,O26)</f>
        <v>-3133612</v>
      </c>
      <c r="P28" s="29"/>
      <c r="Q28" s="38">
        <f>SUM(Q14,Q21,Q26)</f>
        <v>-1189242</v>
      </c>
      <c r="R28" s="19"/>
      <c r="S28" s="38">
        <f>SUM(S14,S21,S26)</f>
        <v>-81788</v>
      </c>
      <c r="T28" s="19"/>
      <c r="U28" s="38">
        <f>SUM(U14,U21,U26)</f>
        <v>-58119</v>
      </c>
      <c r="V28" s="19"/>
      <c r="W28" s="38">
        <f>SUM(W14,W21,W26)</f>
        <v>-1090231</v>
      </c>
      <c r="X28" s="19"/>
      <c r="Y28" s="38">
        <f>SUM(Y14,Y21,Y26)</f>
        <v>105173682</v>
      </c>
      <c r="Z28" s="19"/>
      <c r="AA28" s="38">
        <f>SUM(AA14,AA21,AA26)</f>
        <v>8983103</v>
      </c>
      <c r="AB28" s="29"/>
      <c r="AC28" s="38">
        <f>SUM(AC14,AC21,AC26)</f>
        <v>114156785</v>
      </c>
    </row>
    <row r="29" spans="1:29" ht="9.9499999999999993" customHeight="1" thickTop="1">
      <c r="A29" s="42"/>
      <c r="B29" s="42"/>
      <c r="C29" s="42"/>
      <c r="D29" s="42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71"/>
    </row>
  </sheetData>
  <sheetProtection formatCells="0" formatColumns="0" formatRows="0" insertColumns="0" insertRows="0" insertHyperlinks="0" deleteColumns="0" deleteRows="0" sort="0" autoFilter="0" pivotTables="0"/>
  <mergeCells count="4">
    <mergeCell ref="E4:AC4"/>
    <mergeCell ref="I5:K5"/>
    <mergeCell ref="M5:W5"/>
    <mergeCell ref="E12:AC12"/>
  </mergeCells>
  <pageMargins left="0.7" right="0.7" top="0.48" bottom="0.5" header="0.5" footer="0.5"/>
  <pageSetup paperSize="9" scale="56" firstPageNumber="8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29835-9F9D-410D-8F58-5046AC5F4D97}">
  <dimension ref="A1:AF36"/>
  <sheetViews>
    <sheetView zoomScale="90" zoomScaleNormal="90" zoomScaleSheetLayoutView="90" workbookViewId="0"/>
  </sheetViews>
  <sheetFormatPr defaultColWidth="9.125" defaultRowHeight="21.75"/>
  <cols>
    <col min="1" max="2" width="2.375" style="41" customWidth="1"/>
    <col min="3" max="3" width="47.75" style="41" customWidth="1"/>
    <col min="4" max="4" width="6.625" style="41" customWidth="1"/>
    <col min="5" max="5" width="10.625" style="41" customWidth="1"/>
    <col min="6" max="6" width="1.125" style="41" customWidth="1"/>
    <col min="7" max="7" width="10.125" style="41" customWidth="1"/>
    <col min="8" max="8" width="1.125" style="41" customWidth="1"/>
    <col min="9" max="9" width="10.625" style="41" customWidth="1"/>
    <col min="10" max="10" width="1.125" style="41" customWidth="1"/>
    <col min="11" max="11" width="10.875" style="41" customWidth="1"/>
    <col min="12" max="12" width="1.125" style="41" customWidth="1"/>
    <col min="13" max="13" width="10.875" style="41" customWidth="1"/>
    <col min="14" max="14" width="1.125" style="41" customWidth="1"/>
    <col min="15" max="15" width="12" style="41" customWidth="1"/>
    <col min="16" max="16" width="1.125" style="41" customWidth="1"/>
    <col min="17" max="17" width="12.625" style="41" customWidth="1"/>
    <col min="18" max="18" width="1.125" style="41" customWidth="1"/>
    <col min="19" max="19" width="12.625" style="41" customWidth="1"/>
    <col min="20" max="20" width="1.125" style="41" customWidth="1"/>
    <col min="21" max="21" width="15" style="41" customWidth="1"/>
    <col min="22" max="22" width="1.125" style="41" customWidth="1"/>
    <col min="23" max="23" width="12.125" style="41" customWidth="1"/>
    <col min="24" max="24" width="1.125" style="41" customWidth="1"/>
    <col min="25" max="25" width="11.875" style="41" customWidth="1"/>
    <col min="26" max="26" width="1.125" style="41" customWidth="1"/>
    <col min="27" max="27" width="12.125" style="41" customWidth="1"/>
    <col min="28" max="28" width="1.125" style="41" customWidth="1"/>
    <col min="29" max="29" width="11" style="42" bestFit="1" customWidth="1"/>
    <col min="30" max="16384" width="9.125" style="41"/>
  </cols>
  <sheetData>
    <row r="1" spans="1:29" ht="22.5" customHeight="1">
      <c r="A1" s="70" t="s">
        <v>124</v>
      </c>
      <c r="B1" s="42"/>
      <c r="C1" s="42"/>
      <c r="D1" s="42"/>
      <c r="E1" s="60"/>
      <c r="F1" s="60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</row>
    <row r="2" spans="1:29" ht="22.5" customHeight="1">
      <c r="A2" s="70" t="s">
        <v>188</v>
      </c>
      <c r="B2" s="42"/>
      <c r="C2" s="42"/>
      <c r="D2" s="42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</row>
    <row r="3" spans="1:29" ht="21" customHeight="1">
      <c r="A3" s="42"/>
      <c r="B3" s="42"/>
      <c r="C3" s="42"/>
      <c r="D3" s="42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71"/>
    </row>
    <row r="4" spans="1:29" ht="22.5" customHeight="1">
      <c r="D4" s="42"/>
      <c r="E4" s="186" t="s">
        <v>0</v>
      </c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</row>
    <row r="5" spans="1:29" ht="22.5" customHeight="1">
      <c r="D5" s="42"/>
      <c r="E5" s="72"/>
      <c r="F5" s="72"/>
      <c r="G5" s="61"/>
      <c r="H5" s="61"/>
      <c r="I5" s="187" t="s">
        <v>35</v>
      </c>
      <c r="J5" s="187"/>
      <c r="K5" s="187"/>
      <c r="L5" s="73"/>
      <c r="M5" s="187" t="s">
        <v>37</v>
      </c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74"/>
      <c r="Y5" s="74"/>
      <c r="Z5" s="74"/>
      <c r="AA5" s="74"/>
      <c r="AB5" s="61"/>
      <c r="AC5" s="72"/>
    </row>
    <row r="6" spans="1:29" ht="22.5" customHeight="1">
      <c r="D6" s="42"/>
      <c r="E6" s="72"/>
      <c r="F6" s="72"/>
      <c r="G6" s="61"/>
      <c r="H6" s="61"/>
      <c r="I6" s="74"/>
      <c r="J6" s="74"/>
      <c r="K6" s="74"/>
      <c r="L6" s="73"/>
      <c r="M6" s="74"/>
      <c r="N6" s="74"/>
      <c r="O6" s="74"/>
      <c r="P6" s="74"/>
      <c r="Q6" s="74"/>
      <c r="R6" s="74"/>
      <c r="S6" s="74" t="s">
        <v>114</v>
      </c>
      <c r="T6" s="74"/>
      <c r="U6" s="74"/>
      <c r="V6" s="74"/>
      <c r="W6" s="74"/>
      <c r="X6" s="74"/>
      <c r="Y6" s="74"/>
      <c r="Z6" s="74"/>
      <c r="AA6" s="74"/>
      <c r="AB6" s="61"/>
      <c r="AC6" s="72"/>
    </row>
    <row r="7" spans="1:29" ht="22.5" customHeight="1">
      <c r="D7" s="42"/>
      <c r="E7" s="72"/>
      <c r="F7" s="72"/>
      <c r="G7" s="61"/>
      <c r="H7" s="61"/>
      <c r="I7" s="74"/>
      <c r="J7" s="74"/>
      <c r="K7" s="74"/>
      <c r="L7" s="74"/>
      <c r="M7" s="74"/>
      <c r="N7" s="74"/>
      <c r="O7" s="74"/>
      <c r="P7" s="61"/>
      <c r="Q7" s="61"/>
      <c r="R7" s="74"/>
      <c r="S7" s="74" t="s">
        <v>203</v>
      </c>
      <c r="T7" s="74"/>
      <c r="U7" s="74"/>
      <c r="V7" s="74"/>
      <c r="W7" s="74"/>
      <c r="X7" s="74"/>
      <c r="Y7" s="74"/>
      <c r="Z7" s="74"/>
      <c r="AA7" s="74"/>
      <c r="AB7" s="61"/>
      <c r="AC7" s="72"/>
    </row>
    <row r="8" spans="1:29" ht="22.5" customHeight="1">
      <c r="A8" s="42"/>
      <c r="B8" s="42"/>
      <c r="C8" s="42"/>
      <c r="D8" s="42"/>
      <c r="E8" s="72"/>
      <c r="F8" s="72"/>
      <c r="G8" s="61"/>
      <c r="H8" s="61"/>
      <c r="I8" s="74"/>
      <c r="J8" s="74"/>
      <c r="K8" s="74"/>
      <c r="L8" s="74"/>
      <c r="M8" s="74"/>
      <c r="N8" s="74"/>
      <c r="O8" s="74"/>
      <c r="P8" s="61"/>
      <c r="Q8" s="61" t="s">
        <v>152</v>
      </c>
      <c r="R8" s="74"/>
      <c r="S8" s="74" t="s">
        <v>58</v>
      </c>
      <c r="T8" s="74"/>
      <c r="U8" s="74" t="s">
        <v>91</v>
      </c>
      <c r="V8" s="74"/>
      <c r="W8" s="74"/>
      <c r="X8" s="74"/>
      <c r="Y8" s="74"/>
      <c r="Z8" s="74"/>
      <c r="AA8" s="74"/>
      <c r="AB8" s="61"/>
      <c r="AC8" s="72"/>
    </row>
    <row r="9" spans="1:29" ht="22.5" customHeight="1">
      <c r="A9" s="42"/>
      <c r="B9" s="42"/>
      <c r="C9" s="42"/>
      <c r="D9" s="42"/>
      <c r="E9" s="61" t="s">
        <v>180</v>
      </c>
      <c r="F9" s="72"/>
      <c r="G9" s="61"/>
      <c r="H9" s="61"/>
      <c r="I9" s="61"/>
      <c r="J9" s="61"/>
      <c r="K9" s="61"/>
      <c r="L9" s="75"/>
      <c r="M9" s="75" t="s">
        <v>152</v>
      </c>
      <c r="N9" s="75"/>
      <c r="O9" s="74" t="s">
        <v>152</v>
      </c>
      <c r="P9" s="61"/>
      <c r="Q9" s="75" t="s">
        <v>153</v>
      </c>
      <c r="R9" s="61"/>
      <c r="S9" s="61" t="s">
        <v>144</v>
      </c>
      <c r="T9" s="61"/>
      <c r="U9" s="74" t="s">
        <v>92</v>
      </c>
      <c r="V9" s="75"/>
      <c r="W9" s="61" t="s">
        <v>50</v>
      </c>
      <c r="X9" s="61"/>
      <c r="Y9" s="61"/>
      <c r="Z9" s="61"/>
      <c r="AA9" s="61" t="s">
        <v>52</v>
      </c>
      <c r="AB9" s="61"/>
      <c r="AC9" s="61"/>
    </row>
    <row r="10" spans="1:29" s="61" customFormat="1" ht="22.5" customHeight="1">
      <c r="A10" s="42"/>
      <c r="B10" s="41"/>
      <c r="C10" s="41"/>
      <c r="D10" s="76"/>
      <c r="E10" s="61" t="s">
        <v>73</v>
      </c>
      <c r="G10" s="61" t="s">
        <v>74</v>
      </c>
      <c r="I10" s="61" t="s">
        <v>53</v>
      </c>
      <c r="M10" s="61" t="s">
        <v>155</v>
      </c>
      <c r="O10" s="75" t="s">
        <v>157</v>
      </c>
      <c r="Q10" s="75" t="s">
        <v>110</v>
      </c>
      <c r="S10" s="61" t="s">
        <v>132</v>
      </c>
      <c r="U10" s="74" t="s">
        <v>93</v>
      </c>
      <c r="V10" s="77"/>
      <c r="W10" s="61" t="s">
        <v>54</v>
      </c>
      <c r="Y10" s="61" t="s">
        <v>200</v>
      </c>
      <c r="AA10" s="61" t="s">
        <v>117</v>
      </c>
      <c r="AC10" s="61" t="s">
        <v>51</v>
      </c>
    </row>
    <row r="11" spans="1:29" s="61" customFormat="1" ht="22.5" customHeight="1">
      <c r="A11" s="41"/>
      <c r="B11" s="41"/>
      <c r="C11" s="41"/>
      <c r="D11" s="9" t="s">
        <v>4</v>
      </c>
      <c r="E11" s="74" t="s">
        <v>75</v>
      </c>
      <c r="G11" s="74" t="s">
        <v>76</v>
      </c>
      <c r="I11" s="74" t="s">
        <v>57</v>
      </c>
      <c r="K11" s="74" t="s">
        <v>36</v>
      </c>
      <c r="L11" s="74"/>
      <c r="M11" s="74" t="s">
        <v>131</v>
      </c>
      <c r="N11" s="74"/>
      <c r="O11" s="74" t="s">
        <v>156</v>
      </c>
      <c r="Q11" s="75" t="s">
        <v>112</v>
      </c>
      <c r="S11" s="74" t="s">
        <v>145</v>
      </c>
      <c r="T11" s="74"/>
      <c r="U11" s="74" t="s">
        <v>94</v>
      </c>
      <c r="V11" s="75"/>
      <c r="W11" s="74" t="s">
        <v>32</v>
      </c>
      <c r="X11" s="74"/>
      <c r="Y11" s="74" t="s">
        <v>95</v>
      </c>
      <c r="Z11" s="74"/>
      <c r="AA11" s="74" t="s">
        <v>116</v>
      </c>
      <c r="AC11" s="61" t="s">
        <v>59</v>
      </c>
    </row>
    <row r="12" spans="1:29" ht="22.5" customHeight="1">
      <c r="E12" s="188" t="s">
        <v>82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</row>
    <row r="13" spans="1:29" s="42" customFormat="1" ht="22.5" customHeight="1">
      <c r="A13" s="78" t="s">
        <v>215</v>
      </c>
      <c r="B13" s="72"/>
      <c r="C13" s="72"/>
    </row>
    <row r="14" spans="1:29" s="42" customFormat="1" ht="22.5" customHeight="1">
      <c r="A14" s="42" t="s">
        <v>205</v>
      </c>
      <c r="B14" s="41"/>
      <c r="E14" s="19">
        <v>21750000</v>
      </c>
      <c r="F14" s="19"/>
      <c r="G14" s="19">
        <v>19279778</v>
      </c>
      <c r="H14" s="19"/>
      <c r="I14" s="19">
        <v>2219231</v>
      </c>
      <c r="J14" s="19"/>
      <c r="K14" s="19">
        <v>63574601</v>
      </c>
      <c r="L14" s="19"/>
      <c r="M14" s="19">
        <v>-4932124</v>
      </c>
      <c r="N14" s="19"/>
      <c r="O14" s="19">
        <v>-3183877</v>
      </c>
      <c r="P14" s="19"/>
      <c r="Q14" s="19">
        <v>-1787996</v>
      </c>
      <c r="R14" s="19"/>
      <c r="S14" s="19">
        <v>505966</v>
      </c>
      <c r="T14" s="19"/>
      <c r="U14" s="19">
        <v>-43399</v>
      </c>
      <c r="V14" s="19"/>
      <c r="W14" s="65">
        <f>SUM(M14:U14)</f>
        <v>-9441430</v>
      </c>
      <c r="X14" s="19"/>
      <c r="Y14" s="85">
        <f>SUM(E14:K14,W14)</f>
        <v>97382180</v>
      </c>
      <c r="Z14" s="19"/>
      <c r="AA14" s="71">
        <v>8992158</v>
      </c>
      <c r="AB14" s="19"/>
      <c r="AC14" s="65">
        <f>SUM(Y14:AB14)</f>
        <v>106374338</v>
      </c>
    </row>
    <row r="15" spans="1:29" s="42" customFormat="1" ht="13.5" customHeight="1">
      <c r="E15" s="19"/>
      <c r="F15" s="19"/>
      <c r="G15" s="19"/>
      <c r="H15" s="29"/>
      <c r="I15" s="19"/>
      <c r="J15" s="29"/>
      <c r="K15" s="19"/>
      <c r="L15" s="29"/>
      <c r="M15" s="19"/>
      <c r="N15" s="29"/>
      <c r="O15" s="19"/>
      <c r="P15" s="29"/>
      <c r="Q15" s="19"/>
      <c r="R15" s="19"/>
      <c r="S15" s="19"/>
      <c r="T15" s="19"/>
      <c r="U15" s="19"/>
      <c r="V15" s="19"/>
      <c r="W15" s="19"/>
      <c r="X15" s="19"/>
      <c r="Y15" s="71"/>
      <c r="Z15" s="19"/>
      <c r="AA15" s="19"/>
      <c r="AB15" s="29"/>
      <c r="AC15" s="19"/>
    </row>
    <row r="16" spans="1:29" s="42" customFormat="1" ht="22.5" customHeight="1">
      <c r="A16" s="79" t="s">
        <v>139</v>
      </c>
      <c r="E16" s="19"/>
      <c r="F16" s="19"/>
      <c r="G16" s="19"/>
      <c r="H16" s="29"/>
      <c r="I16" s="19"/>
      <c r="J16" s="29"/>
      <c r="K16" s="19"/>
      <c r="L16" s="29"/>
      <c r="M16" s="19"/>
      <c r="N16" s="29"/>
      <c r="O16" s="19"/>
      <c r="P16" s="29"/>
      <c r="Q16" s="19"/>
      <c r="R16" s="19"/>
      <c r="S16" s="19"/>
      <c r="T16" s="19"/>
      <c r="U16" s="19"/>
      <c r="V16" s="19"/>
      <c r="W16" s="19"/>
      <c r="X16" s="19"/>
      <c r="Y16" s="71"/>
      <c r="Z16" s="19"/>
      <c r="AA16" s="19"/>
      <c r="AB16" s="29"/>
      <c r="AC16" s="19"/>
    </row>
    <row r="17" spans="1:32" s="42" customFormat="1" ht="22.5" customHeight="1">
      <c r="A17" s="80"/>
      <c r="B17" s="88" t="s">
        <v>182</v>
      </c>
      <c r="D17" s="49"/>
      <c r="E17" s="19"/>
      <c r="F17" s="19"/>
      <c r="G17" s="19"/>
      <c r="H17" s="29"/>
      <c r="I17" s="19"/>
      <c r="J17" s="29"/>
      <c r="K17" s="19"/>
      <c r="L17" s="29"/>
      <c r="M17" s="19"/>
      <c r="N17" s="29"/>
      <c r="O17" s="19"/>
      <c r="P17" s="29"/>
      <c r="Q17" s="19"/>
      <c r="R17" s="19"/>
      <c r="S17" s="19"/>
      <c r="T17" s="19"/>
      <c r="U17" s="19"/>
      <c r="V17" s="19"/>
      <c r="W17" s="19"/>
      <c r="X17" s="19"/>
      <c r="Y17" s="71"/>
      <c r="Z17" s="19"/>
      <c r="AA17" s="19"/>
      <c r="AB17" s="29"/>
      <c r="AC17" s="19"/>
    </row>
    <row r="18" spans="1:32" ht="22.5" customHeight="1">
      <c r="A18" s="82"/>
      <c r="B18" s="41" t="s">
        <v>173</v>
      </c>
      <c r="D18" s="49">
        <v>8</v>
      </c>
      <c r="E18" s="34">
        <v>0</v>
      </c>
      <c r="F18" s="34"/>
      <c r="G18" s="34">
        <v>0</v>
      </c>
      <c r="H18" s="14"/>
      <c r="I18" s="34">
        <v>0</v>
      </c>
      <c r="J18" s="14"/>
      <c r="K18" s="34">
        <v>-1740000</v>
      </c>
      <c r="L18" s="14"/>
      <c r="M18" s="34">
        <v>0</v>
      </c>
      <c r="N18" s="14"/>
      <c r="O18" s="34">
        <v>0</v>
      </c>
      <c r="P18" s="14"/>
      <c r="Q18" s="34">
        <v>0</v>
      </c>
      <c r="R18" s="34"/>
      <c r="S18" s="34">
        <v>0</v>
      </c>
      <c r="T18" s="34"/>
      <c r="U18" s="34">
        <v>0</v>
      </c>
      <c r="V18" s="34"/>
      <c r="W18" s="86">
        <f>SUM(M18:U18)</f>
        <v>0</v>
      </c>
      <c r="X18" s="34"/>
      <c r="Y18" s="86">
        <f>SUM(E18:K18,W18)</f>
        <v>-1740000</v>
      </c>
      <c r="Z18" s="34"/>
      <c r="AA18" s="34">
        <v>-377255</v>
      </c>
      <c r="AB18" s="14"/>
      <c r="AC18" s="86">
        <f>Y18+AA18</f>
        <v>-2117255</v>
      </c>
    </row>
    <row r="19" spans="1:32" s="42" customFormat="1" ht="22.5" customHeight="1">
      <c r="A19" s="80"/>
      <c r="B19" s="81" t="s">
        <v>183</v>
      </c>
      <c r="D19" s="49"/>
      <c r="E19" s="37">
        <f>SUM(E18:E18)</f>
        <v>0</v>
      </c>
      <c r="F19" s="19"/>
      <c r="G19" s="37">
        <f>SUM(G18:G18)</f>
        <v>0</v>
      </c>
      <c r="H19" s="29"/>
      <c r="I19" s="37">
        <f>SUM(I18:I18)</f>
        <v>0</v>
      </c>
      <c r="J19" s="29"/>
      <c r="K19" s="37">
        <f>SUM(K18:K18)</f>
        <v>-1740000</v>
      </c>
      <c r="L19" s="29"/>
      <c r="M19" s="37">
        <f>SUM(M18:M18)</f>
        <v>0</v>
      </c>
      <c r="N19" s="29"/>
      <c r="O19" s="37">
        <f>SUM(O18:O18)</f>
        <v>0</v>
      </c>
      <c r="P19" s="29"/>
      <c r="Q19" s="37">
        <f>SUM(Q18:Q18)</f>
        <v>0</v>
      </c>
      <c r="R19" s="19"/>
      <c r="S19" s="37">
        <f>SUM(S18:S18)</f>
        <v>0</v>
      </c>
      <c r="T19" s="19"/>
      <c r="U19" s="37">
        <f>SUM(U18:U18)</f>
        <v>0</v>
      </c>
      <c r="V19" s="19"/>
      <c r="W19" s="37">
        <f>SUM(W18:W18)</f>
        <v>0</v>
      </c>
      <c r="X19" s="19"/>
      <c r="Y19" s="37">
        <f>SUM(Y18:Y18)</f>
        <v>-1740000</v>
      </c>
      <c r="Z19" s="19"/>
      <c r="AA19" s="37">
        <f>SUM(AA18:AA18)</f>
        <v>-377255</v>
      </c>
      <c r="AB19" s="29"/>
      <c r="AC19" s="37">
        <f>SUM(AC18:AC18)</f>
        <v>-2117255</v>
      </c>
    </row>
    <row r="20" spans="1:32" s="42" customFormat="1" ht="11.1" customHeight="1">
      <c r="A20" s="80"/>
      <c r="B20" s="81"/>
      <c r="D20" s="49"/>
      <c r="E20" s="65"/>
      <c r="F20" s="19"/>
      <c r="G20" s="65"/>
      <c r="H20" s="29"/>
      <c r="I20" s="65"/>
      <c r="J20" s="29"/>
      <c r="K20" s="65"/>
      <c r="L20" s="29"/>
      <c r="M20" s="65"/>
      <c r="N20" s="29"/>
      <c r="O20" s="65"/>
      <c r="P20" s="29"/>
      <c r="Q20" s="65"/>
      <c r="R20" s="19"/>
      <c r="S20" s="65"/>
      <c r="T20" s="19"/>
      <c r="U20" s="65"/>
      <c r="V20" s="19"/>
      <c r="W20" s="65"/>
      <c r="X20" s="19"/>
      <c r="Y20" s="65"/>
      <c r="Z20" s="19"/>
      <c r="AA20" s="65"/>
      <c r="AB20" s="29"/>
      <c r="AC20" s="65"/>
    </row>
    <row r="21" spans="1:32" s="42" customFormat="1" ht="22.5" customHeight="1">
      <c r="A21" s="80"/>
      <c r="B21" s="81" t="s">
        <v>227</v>
      </c>
      <c r="D21" s="49"/>
      <c r="E21" s="65"/>
      <c r="F21" s="19"/>
      <c r="G21" s="65"/>
      <c r="H21" s="29"/>
      <c r="I21" s="65"/>
      <c r="J21" s="29"/>
      <c r="K21" s="65"/>
      <c r="L21" s="29"/>
      <c r="M21" s="65"/>
      <c r="N21" s="29"/>
      <c r="O21" s="65"/>
      <c r="P21" s="29"/>
      <c r="Q21" s="65"/>
      <c r="R21" s="19"/>
      <c r="S21" s="65"/>
      <c r="T21" s="19"/>
      <c r="U21" s="65"/>
      <c r="V21" s="19"/>
      <c r="W21" s="65"/>
      <c r="X21" s="19"/>
      <c r="Y21" s="65"/>
      <c r="Z21" s="19"/>
      <c r="AA21" s="65"/>
      <c r="AB21" s="29"/>
      <c r="AC21" s="65"/>
    </row>
    <row r="22" spans="1:32" s="42" customFormat="1" ht="22.5" customHeight="1">
      <c r="A22" s="80"/>
      <c r="B22" s="41" t="s">
        <v>228</v>
      </c>
      <c r="D22" s="49"/>
      <c r="E22" s="171">
        <v>0</v>
      </c>
      <c r="F22" s="34"/>
      <c r="G22" s="171">
        <v>0</v>
      </c>
      <c r="H22" s="14"/>
      <c r="I22" s="171">
        <v>0</v>
      </c>
      <c r="J22" s="14"/>
      <c r="K22" s="171">
        <v>0</v>
      </c>
      <c r="L22" s="14"/>
      <c r="M22" s="171">
        <v>0</v>
      </c>
      <c r="N22" s="14"/>
      <c r="O22" s="171">
        <v>0</v>
      </c>
      <c r="P22" s="14"/>
      <c r="Q22" s="171">
        <v>0</v>
      </c>
      <c r="R22" s="34"/>
      <c r="S22" s="171">
        <v>0</v>
      </c>
      <c r="T22" s="34"/>
      <c r="U22" s="171">
        <v>0</v>
      </c>
      <c r="V22" s="34"/>
      <c r="W22" s="171">
        <v>0</v>
      </c>
      <c r="X22" s="34"/>
      <c r="Y22" s="86">
        <f>SUM(E22:K22,W22)</f>
        <v>0</v>
      </c>
      <c r="Z22" s="34"/>
      <c r="AA22" s="171">
        <v>-35611</v>
      </c>
      <c r="AB22" s="14"/>
      <c r="AC22" s="86">
        <f>Y22+AA22</f>
        <v>-35611</v>
      </c>
    </row>
    <row r="23" spans="1:32" s="42" customFormat="1" ht="22.5" customHeight="1">
      <c r="A23" s="80"/>
      <c r="B23" s="81" t="s">
        <v>229</v>
      </c>
      <c r="D23" s="49"/>
      <c r="E23" s="37">
        <f>E22</f>
        <v>0</v>
      </c>
      <c r="F23" s="19"/>
      <c r="G23" s="37">
        <f>G22</f>
        <v>0</v>
      </c>
      <c r="H23" s="29"/>
      <c r="I23" s="37">
        <f>I22</f>
        <v>0</v>
      </c>
      <c r="J23" s="29"/>
      <c r="K23" s="37">
        <f>K22</f>
        <v>0</v>
      </c>
      <c r="L23" s="29"/>
      <c r="M23" s="37">
        <f>M22</f>
        <v>0</v>
      </c>
      <c r="N23" s="29"/>
      <c r="O23" s="37">
        <f>O22</f>
        <v>0</v>
      </c>
      <c r="P23" s="29"/>
      <c r="Q23" s="37">
        <f>Q22</f>
        <v>0</v>
      </c>
      <c r="R23" s="19"/>
      <c r="S23" s="37">
        <f>S22</f>
        <v>0</v>
      </c>
      <c r="T23" s="19"/>
      <c r="U23" s="37">
        <f>U22</f>
        <v>0</v>
      </c>
      <c r="V23" s="19"/>
      <c r="W23" s="37">
        <f>W22</f>
        <v>0</v>
      </c>
      <c r="X23" s="19"/>
      <c r="Y23" s="37">
        <f>Y22</f>
        <v>0</v>
      </c>
      <c r="Z23" s="19"/>
      <c r="AA23" s="37">
        <f>AA22</f>
        <v>-35611</v>
      </c>
      <c r="AB23" s="29"/>
      <c r="AC23" s="37">
        <f>AC22</f>
        <v>-35611</v>
      </c>
    </row>
    <row r="24" spans="1:32" ht="13.5" customHeight="1">
      <c r="A24" s="83"/>
      <c r="B24" s="42"/>
      <c r="C24" s="42"/>
      <c r="D24" s="42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71"/>
    </row>
    <row r="25" spans="1:32" s="42" customFormat="1" ht="22.5" customHeight="1">
      <c r="A25" s="79" t="s">
        <v>149</v>
      </c>
      <c r="E25" s="39">
        <f>E19+E23</f>
        <v>0</v>
      </c>
      <c r="F25" s="19"/>
      <c r="G25" s="39">
        <f>G19+G23</f>
        <v>0</v>
      </c>
      <c r="H25" s="29"/>
      <c r="I25" s="39">
        <f>I19+I23</f>
        <v>0</v>
      </c>
      <c r="J25" s="29"/>
      <c r="K25" s="39">
        <f>K19+K23</f>
        <v>-1740000</v>
      </c>
      <c r="L25" s="29"/>
      <c r="M25" s="39">
        <f>M19+M23</f>
        <v>0</v>
      </c>
      <c r="N25" s="19"/>
      <c r="O25" s="39">
        <f>O19+O23</f>
        <v>0</v>
      </c>
      <c r="P25" s="29"/>
      <c r="Q25" s="39">
        <f>Q19+Q23</f>
        <v>0</v>
      </c>
      <c r="R25" s="19"/>
      <c r="S25" s="39">
        <f>S19+S23</f>
        <v>0</v>
      </c>
      <c r="T25" s="19"/>
      <c r="U25" s="39">
        <f>U19+U23</f>
        <v>0</v>
      </c>
      <c r="V25" s="19"/>
      <c r="W25" s="39">
        <f>W19+W23</f>
        <v>0</v>
      </c>
      <c r="X25" s="19"/>
      <c r="Y25" s="39">
        <f>Y19+Y23</f>
        <v>-1740000</v>
      </c>
      <c r="Z25" s="19"/>
      <c r="AA25" s="39">
        <f>AA19+AA23</f>
        <v>-412866</v>
      </c>
      <c r="AB25" s="29"/>
      <c r="AC25" s="39">
        <f>AC19+AC23</f>
        <v>-2152866</v>
      </c>
    </row>
    <row r="26" spans="1:32" ht="13.5" customHeight="1">
      <c r="A26" s="83"/>
      <c r="B26" s="42"/>
      <c r="C26" s="42"/>
      <c r="D26" s="42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71"/>
    </row>
    <row r="27" spans="1:32" ht="22.5" customHeight="1">
      <c r="A27" s="42" t="s">
        <v>177</v>
      </c>
      <c r="B27" s="84"/>
      <c r="C27" s="42"/>
      <c r="E27" s="14"/>
      <c r="F27" s="3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34"/>
      <c r="S27" s="34"/>
      <c r="T27" s="34"/>
      <c r="U27" s="34"/>
      <c r="V27" s="34"/>
      <c r="W27" s="14"/>
      <c r="X27" s="14"/>
      <c r="Y27" s="14"/>
      <c r="Z27" s="14"/>
      <c r="AA27" s="14"/>
      <c r="AB27" s="14"/>
      <c r="AC27" s="29"/>
    </row>
    <row r="28" spans="1:32" ht="22.5" customHeight="1">
      <c r="A28" s="41" t="s">
        <v>60</v>
      </c>
      <c r="B28" s="41" t="s">
        <v>61</v>
      </c>
      <c r="E28" s="14">
        <v>0</v>
      </c>
      <c r="F28" s="34"/>
      <c r="G28" s="14">
        <v>0</v>
      </c>
      <c r="H28" s="14"/>
      <c r="I28" s="14">
        <v>0</v>
      </c>
      <c r="J28" s="14"/>
      <c r="K28" s="87">
        <v>3277107</v>
      </c>
      <c r="L28" s="14"/>
      <c r="M28" s="14">
        <v>0</v>
      </c>
      <c r="N28" s="14"/>
      <c r="O28" s="14">
        <v>0</v>
      </c>
      <c r="P28" s="14"/>
      <c r="Q28" s="14">
        <v>0</v>
      </c>
      <c r="R28" s="34"/>
      <c r="S28" s="34">
        <v>0</v>
      </c>
      <c r="T28" s="34"/>
      <c r="U28" s="34">
        <v>0</v>
      </c>
      <c r="V28" s="34"/>
      <c r="W28" s="86">
        <f>SUM(M28:U28)</f>
        <v>0</v>
      </c>
      <c r="X28" s="14"/>
      <c r="Y28" s="86">
        <f>SUM(W28,E28:K28)</f>
        <v>3277107</v>
      </c>
      <c r="Z28" s="14"/>
      <c r="AA28" s="86">
        <v>102433</v>
      </c>
      <c r="AB28" s="14"/>
      <c r="AC28" s="86">
        <f>Y28+AA28</f>
        <v>3379540</v>
      </c>
      <c r="AD28" s="60"/>
      <c r="AE28" s="60"/>
      <c r="AF28" s="60"/>
    </row>
    <row r="29" spans="1:32" ht="22.5" customHeight="1">
      <c r="A29" s="41" t="s">
        <v>60</v>
      </c>
      <c r="B29" s="41" t="s">
        <v>185</v>
      </c>
      <c r="E29" s="36">
        <v>0</v>
      </c>
      <c r="F29" s="34"/>
      <c r="G29" s="36">
        <v>0</v>
      </c>
      <c r="H29" s="14"/>
      <c r="I29" s="36">
        <v>0</v>
      </c>
      <c r="J29" s="14"/>
      <c r="K29" s="36">
        <v>0</v>
      </c>
      <c r="L29" s="34"/>
      <c r="M29" s="36">
        <v>-3059630</v>
      </c>
      <c r="N29" s="34"/>
      <c r="O29" s="36">
        <v>-395651</v>
      </c>
      <c r="P29" s="14"/>
      <c r="Q29" s="36">
        <v>83623</v>
      </c>
      <c r="R29" s="34"/>
      <c r="S29" s="36">
        <v>-644588</v>
      </c>
      <c r="T29" s="34"/>
      <c r="U29" s="36">
        <v>-17923</v>
      </c>
      <c r="V29" s="34"/>
      <c r="W29" s="86">
        <f>SUM(M29:U29)</f>
        <v>-4034169</v>
      </c>
      <c r="X29" s="14"/>
      <c r="Y29" s="86">
        <f>SUM(W29,E29:K29)</f>
        <v>-4034169</v>
      </c>
      <c r="Z29" s="14"/>
      <c r="AA29" s="60">
        <v>-67706</v>
      </c>
      <c r="AB29" s="14"/>
      <c r="AC29" s="86">
        <f>Y29+AA29</f>
        <v>-4101875</v>
      </c>
      <c r="AD29" s="60"/>
      <c r="AE29" s="60"/>
    </row>
    <row r="30" spans="1:32" ht="22.5" customHeight="1">
      <c r="A30" s="42" t="s">
        <v>186</v>
      </c>
      <c r="B30" s="84"/>
      <c r="C30" s="42"/>
      <c r="E30" s="37">
        <f>SUM(E28:E29)</f>
        <v>0</v>
      </c>
      <c r="F30" s="34"/>
      <c r="G30" s="37">
        <f>SUM(G28:G29)</f>
        <v>0</v>
      </c>
      <c r="H30" s="14"/>
      <c r="I30" s="37">
        <f>SUM(I28:I29)</f>
        <v>0</v>
      </c>
      <c r="J30" s="14"/>
      <c r="K30" s="37">
        <f>SUM(K28:K29)</f>
        <v>3277107</v>
      </c>
      <c r="L30" s="19"/>
      <c r="M30" s="37">
        <f>SUM(M28:M29)</f>
        <v>-3059630</v>
      </c>
      <c r="N30" s="19"/>
      <c r="O30" s="37">
        <f>SUM(O28:O29)</f>
        <v>-395651</v>
      </c>
      <c r="P30" s="14"/>
      <c r="Q30" s="39">
        <f>SUM(Q28:Q29)</f>
        <v>83623</v>
      </c>
      <c r="R30" s="34"/>
      <c r="S30" s="37">
        <f>SUM(S28:S29)</f>
        <v>-644588</v>
      </c>
      <c r="T30" s="19"/>
      <c r="U30" s="37">
        <f>SUM(U28:U29)</f>
        <v>-17923</v>
      </c>
      <c r="V30" s="34"/>
      <c r="W30" s="37">
        <f>SUM(W28:W29)</f>
        <v>-4034169</v>
      </c>
      <c r="X30" s="19"/>
      <c r="Y30" s="37">
        <f>SUM(Y28:Y29)</f>
        <v>-757062</v>
      </c>
      <c r="Z30" s="19"/>
      <c r="AA30" s="37">
        <f>SUM(AA28:AA29)</f>
        <v>34727</v>
      </c>
      <c r="AB30" s="14"/>
      <c r="AC30" s="37">
        <f>SUM(AC28:AC29)</f>
        <v>-722335</v>
      </c>
      <c r="AD30" s="60"/>
      <c r="AE30" s="60"/>
    </row>
    <row r="31" spans="1:32" ht="13.5" customHeight="1">
      <c r="A31" s="42"/>
      <c r="B31" s="42"/>
      <c r="C31" s="42"/>
      <c r="D31" s="42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71"/>
    </row>
    <row r="32" spans="1:32" s="42" customFormat="1" ht="22.5" customHeight="1" thickBot="1">
      <c r="A32" s="42" t="s">
        <v>217</v>
      </c>
      <c r="C32" s="41"/>
      <c r="E32" s="38">
        <f>SUM(E14,E25,E30)</f>
        <v>21750000</v>
      </c>
      <c r="F32" s="19"/>
      <c r="G32" s="38">
        <f>SUM(G14,G25,G30)</f>
        <v>19279778</v>
      </c>
      <c r="H32" s="29"/>
      <c r="I32" s="38">
        <f>SUM(I14,I25,I30)</f>
        <v>2219231</v>
      </c>
      <c r="J32" s="29"/>
      <c r="K32" s="38">
        <f>SUM(K14,K25,K30)</f>
        <v>65111708</v>
      </c>
      <c r="L32" s="19"/>
      <c r="M32" s="38">
        <f>SUM(M14,M25,M30)</f>
        <v>-7991754</v>
      </c>
      <c r="N32" s="19"/>
      <c r="O32" s="38">
        <f>SUM(O14,O25,O30)</f>
        <v>-3579528</v>
      </c>
      <c r="P32" s="29"/>
      <c r="Q32" s="38">
        <f>SUM(Q14,Q25,Q30)</f>
        <v>-1704373</v>
      </c>
      <c r="R32" s="19"/>
      <c r="S32" s="38">
        <f>SUM(S14,S25,S30)</f>
        <v>-138622</v>
      </c>
      <c r="T32" s="19"/>
      <c r="U32" s="38">
        <f>SUM(U14,U25,U30)</f>
        <v>-61322</v>
      </c>
      <c r="V32" s="19"/>
      <c r="W32" s="38">
        <f>SUM(W14,W25,W30)</f>
        <v>-13475599</v>
      </c>
      <c r="X32" s="19"/>
      <c r="Y32" s="38">
        <f>SUM(Y14,Y25,Y30)</f>
        <v>94885118</v>
      </c>
      <c r="Z32" s="19"/>
      <c r="AA32" s="38">
        <f>SUM(AA14,AA25,AA30)</f>
        <v>8614019</v>
      </c>
      <c r="AB32" s="29"/>
      <c r="AC32" s="38">
        <f>SUM(AC14,AC25,AC30)</f>
        <v>103499137</v>
      </c>
    </row>
    <row r="33" spans="1:29" ht="9.9499999999999993" customHeight="1" thickTop="1">
      <c r="A33" s="42"/>
      <c r="B33" s="42"/>
      <c r="C33" s="42"/>
      <c r="D33" s="42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71"/>
    </row>
    <row r="35" spans="1:29">
      <c r="K35" s="60"/>
      <c r="W35" s="60"/>
      <c r="Y35" s="60"/>
      <c r="AA35" s="60"/>
      <c r="AC35" s="71"/>
    </row>
    <row r="36" spans="1:29">
      <c r="K36" s="60"/>
      <c r="Y36" s="60"/>
    </row>
  </sheetData>
  <sheetProtection formatCells="0" formatColumns="0" formatRows="0" insertColumns="0" insertRows="0" insertHyperlinks="0" deleteColumns="0" deleteRows="0" sort="0" autoFilter="0" pivotTables="0"/>
  <mergeCells count="4">
    <mergeCell ref="E4:AC4"/>
    <mergeCell ref="I5:K5"/>
    <mergeCell ref="M5:W5"/>
    <mergeCell ref="E12:AC12"/>
  </mergeCells>
  <pageMargins left="0.7" right="0.7" top="0.48" bottom="0.5" header="0.5" footer="0.5"/>
  <pageSetup paperSize="9" scale="54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566DA-07B2-44BA-8816-11939106D7B6}">
  <dimension ref="A1:W29"/>
  <sheetViews>
    <sheetView zoomScale="90" zoomScaleNormal="90" zoomScaleSheetLayoutView="78" workbookViewId="0">
      <selection sqref="A1:W1"/>
    </sheetView>
  </sheetViews>
  <sheetFormatPr defaultColWidth="9.125" defaultRowHeight="22.5" customHeight="1"/>
  <cols>
    <col min="1" max="2" width="2.375" style="41" customWidth="1"/>
    <col min="3" max="3" width="39.375" style="41" customWidth="1"/>
    <col min="4" max="4" width="1.125" style="41" customWidth="1"/>
    <col min="5" max="5" width="7.125" style="41" customWidth="1"/>
    <col min="6" max="6" width="1.125" style="41" customWidth="1"/>
    <col min="7" max="7" width="13.125" style="41" customWidth="1"/>
    <col min="8" max="8" width="1.125" style="41" customWidth="1"/>
    <col min="9" max="9" width="13.625" style="41" customWidth="1"/>
    <col min="10" max="10" width="1.125" style="41" customWidth="1"/>
    <col min="11" max="11" width="13.625" style="41" customWidth="1"/>
    <col min="12" max="12" width="1.125" style="41" customWidth="1"/>
    <col min="13" max="13" width="11.375" style="41" customWidth="1"/>
    <col min="14" max="14" width="1.125" style="41" customWidth="1"/>
    <col min="15" max="15" width="13" style="41" customWidth="1"/>
    <col min="16" max="16" width="0.875" style="41" customWidth="1"/>
    <col min="17" max="17" width="13.625" style="41" customWidth="1"/>
    <col min="18" max="18" width="1.125" style="41" customWidth="1"/>
    <col min="19" max="19" width="15.625" style="41" customWidth="1"/>
    <col min="20" max="20" width="0.875" style="41" customWidth="1"/>
    <col min="21" max="21" width="12.875" style="41" customWidth="1"/>
    <col min="22" max="22" width="1.125" style="41" customWidth="1"/>
    <col min="23" max="23" width="12.875" style="41" customWidth="1"/>
    <col min="24" max="16384" width="9.125" style="41"/>
  </cols>
  <sheetData>
    <row r="1" spans="1:23" s="90" customFormat="1" ht="22.5" customHeight="1">
      <c r="A1" s="190" t="s">
        <v>124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90" customFormat="1" ht="22.5" customHeight="1">
      <c r="A2" s="190" t="s">
        <v>188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</row>
    <row r="3" spans="1:23" s="90" customFormat="1" ht="9.9499999999999993" customHeight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</row>
    <row r="4" spans="1:23" ht="22.5" customHeight="1">
      <c r="D4" s="42"/>
      <c r="F4" s="42"/>
      <c r="G4" s="191" t="s">
        <v>62</v>
      </c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</row>
    <row r="5" spans="1:23" ht="22.5" customHeight="1">
      <c r="D5" s="42"/>
      <c r="F5" s="42"/>
      <c r="G5" s="72"/>
      <c r="H5" s="42"/>
      <c r="I5" s="72"/>
      <c r="J5" s="42"/>
      <c r="K5" s="72"/>
      <c r="L5" s="42"/>
      <c r="M5" s="192" t="s">
        <v>35</v>
      </c>
      <c r="N5" s="192"/>
      <c r="O5" s="192"/>
      <c r="P5" s="91"/>
      <c r="Q5" s="192" t="s">
        <v>37</v>
      </c>
      <c r="R5" s="192"/>
      <c r="S5" s="192"/>
      <c r="T5" s="192"/>
      <c r="U5" s="192"/>
      <c r="V5" s="42"/>
      <c r="W5" s="72"/>
    </row>
    <row r="6" spans="1:23" ht="22.5" customHeight="1">
      <c r="A6" s="61"/>
      <c r="B6" s="61"/>
      <c r="C6" s="61"/>
      <c r="S6" s="91" t="s">
        <v>91</v>
      </c>
      <c r="T6" s="91"/>
      <c r="U6" s="91"/>
    </row>
    <row r="7" spans="1:23" ht="22.5" customHeight="1">
      <c r="A7" s="61"/>
      <c r="B7" s="61"/>
      <c r="C7" s="61"/>
      <c r="D7" s="72"/>
      <c r="E7" s="49"/>
      <c r="F7" s="72"/>
      <c r="G7" s="61"/>
      <c r="H7" s="72"/>
      <c r="I7" s="61"/>
      <c r="J7" s="72"/>
      <c r="K7" s="61" t="s">
        <v>80</v>
      </c>
      <c r="L7" s="72"/>
      <c r="M7" s="61"/>
      <c r="N7" s="72"/>
      <c r="O7" s="61"/>
      <c r="P7" s="61"/>
      <c r="Q7" s="61" t="s">
        <v>152</v>
      </c>
      <c r="R7" s="72"/>
      <c r="S7" s="91" t="s">
        <v>92</v>
      </c>
      <c r="T7" s="91"/>
      <c r="U7" s="91" t="s">
        <v>50</v>
      </c>
      <c r="V7" s="72"/>
      <c r="W7" s="61"/>
    </row>
    <row r="8" spans="1:23" ht="22.5" customHeight="1">
      <c r="A8" s="61"/>
      <c r="B8" s="61"/>
      <c r="C8" s="61"/>
      <c r="D8" s="72"/>
      <c r="E8" s="61"/>
      <c r="F8" s="72"/>
      <c r="G8" s="61" t="s">
        <v>181</v>
      </c>
      <c r="H8" s="72"/>
      <c r="I8" s="61"/>
      <c r="J8" s="72"/>
      <c r="K8" s="61" t="s">
        <v>79</v>
      </c>
      <c r="L8" s="72"/>
      <c r="M8" s="61" t="s">
        <v>53</v>
      </c>
      <c r="N8" s="72"/>
      <c r="O8" s="61"/>
      <c r="P8" s="61"/>
      <c r="Q8" s="61" t="s">
        <v>157</v>
      </c>
      <c r="R8" s="72"/>
      <c r="S8" s="91" t="s">
        <v>93</v>
      </c>
      <c r="T8" s="91"/>
      <c r="U8" s="91" t="s">
        <v>54</v>
      </c>
      <c r="V8" s="72"/>
      <c r="W8" s="61" t="s">
        <v>51</v>
      </c>
    </row>
    <row r="9" spans="1:23" ht="22.5" customHeight="1">
      <c r="A9" s="61"/>
      <c r="B9" s="61"/>
      <c r="C9" s="61"/>
      <c r="D9" s="72"/>
      <c r="E9" s="9"/>
      <c r="F9" s="72"/>
      <c r="G9" s="61" t="s">
        <v>55</v>
      </c>
      <c r="H9" s="72"/>
      <c r="I9" s="61" t="s">
        <v>56</v>
      </c>
      <c r="J9" s="72"/>
      <c r="K9" s="61" t="s">
        <v>77</v>
      </c>
      <c r="L9" s="72"/>
      <c r="M9" s="61" t="s">
        <v>57</v>
      </c>
      <c r="N9" s="72"/>
      <c r="O9" s="61" t="s">
        <v>36</v>
      </c>
      <c r="P9" s="61"/>
      <c r="Q9" s="61" t="s">
        <v>156</v>
      </c>
      <c r="R9" s="72"/>
      <c r="S9" s="91" t="s">
        <v>94</v>
      </c>
      <c r="T9" s="91"/>
      <c r="U9" s="91" t="s">
        <v>32</v>
      </c>
      <c r="V9" s="72"/>
      <c r="W9" s="61" t="s">
        <v>59</v>
      </c>
    </row>
    <row r="10" spans="1:23" ht="22.5" customHeight="1">
      <c r="A10" s="42"/>
      <c r="B10" s="42"/>
      <c r="C10" s="42"/>
      <c r="D10" s="60"/>
      <c r="E10" s="60"/>
      <c r="F10" s="60"/>
      <c r="G10" s="189" t="s">
        <v>84</v>
      </c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</row>
    <row r="11" spans="1:23" ht="22.5" customHeight="1">
      <c r="A11" s="78" t="s">
        <v>213</v>
      </c>
      <c r="B11" s="42"/>
      <c r="C11" s="42"/>
      <c r="D11" s="71"/>
      <c r="E11" s="49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60"/>
    </row>
    <row r="12" spans="1:23" ht="22.5" customHeight="1">
      <c r="A12" s="42" t="s">
        <v>189</v>
      </c>
      <c r="B12" s="42"/>
      <c r="C12" s="42"/>
      <c r="D12" s="71"/>
      <c r="E12" s="49"/>
      <c r="F12" s="71"/>
      <c r="G12" s="71">
        <v>21750000</v>
      </c>
      <c r="H12" s="71"/>
      <c r="I12" s="71">
        <v>19279778</v>
      </c>
      <c r="J12" s="71"/>
      <c r="K12" s="71">
        <v>221309</v>
      </c>
      <c r="L12" s="71"/>
      <c r="M12" s="71">
        <v>2219231</v>
      </c>
      <c r="N12" s="71"/>
      <c r="O12" s="71">
        <v>32083870</v>
      </c>
      <c r="P12" s="71"/>
      <c r="Q12" s="71">
        <v>140194</v>
      </c>
      <c r="R12" s="71"/>
      <c r="S12" s="71">
        <v>-43540</v>
      </c>
      <c r="T12" s="71"/>
      <c r="U12" s="85">
        <f>SUM(Q12:S12)</f>
        <v>96654</v>
      </c>
      <c r="V12" s="71"/>
      <c r="W12" s="85">
        <f>SUM(G12:S12)</f>
        <v>75650842</v>
      </c>
    </row>
    <row r="13" spans="1:23" ht="8.4499999999999993" customHeight="1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</row>
    <row r="14" spans="1:23" ht="21.75">
      <c r="A14" s="92" t="s">
        <v>139</v>
      </c>
      <c r="B14" s="92"/>
      <c r="C14" s="93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</row>
    <row r="15" spans="1:23" ht="21.75">
      <c r="A15" s="92" t="s">
        <v>216</v>
      </c>
      <c r="B15" s="88" t="s">
        <v>182</v>
      </c>
      <c r="C15" s="93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</row>
    <row r="16" spans="1:23" ht="21.75">
      <c r="A16" s="93"/>
      <c r="B16" s="41" t="s">
        <v>173</v>
      </c>
      <c r="C16" s="93"/>
      <c r="D16" s="92"/>
      <c r="E16" s="92"/>
      <c r="F16" s="92"/>
      <c r="G16" s="94">
        <v>0</v>
      </c>
      <c r="H16" s="93"/>
      <c r="I16" s="94">
        <v>0</v>
      </c>
      <c r="J16" s="94"/>
      <c r="K16" s="94">
        <v>0</v>
      </c>
      <c r="L16" s="94"/>
      <c r="M16" s="94">
        <v>0</v>
      </c>
      <c r="N16" s="93"/>
      <c r="O16" s="95">
        <v>-1740000</v>
      </c>
      <c r="P16" s="93"/>
      <c r="Q16" s="94">
        <v>0</v>
      </c>
      <c r="R16" s="94"/>
      <c r="S16" s="94">
        <v>0</v>
      </c>
      <c r="T16" s="94"/>
      <c r="U16" s="99">
        <f>SUM(Q16:S16)</f>
        <v>0</v>
      </c>
      <c r="V16" s="94"/>
      <c r="W16" s="86">
        <f>SUM(G16,I16,K16,M16,O16,U16)</f>
        <v>-1740000</v>
      </c>
    </row>
    <row r="17" spans="1:23" ht="21.75">
      <c r="A17" s="93"/>
      <c r="B17" s="81" t="s">
        <v>183</v>
      </c>
      <c r="C17" s="93"/>
      <c r="D17" s="92"/>
      <c r="E17" s="92"/>
      <c r="F17" s="92"/>
      <c r="G17" s="100">
        <f>SUM(G16)</f>
        <v>0</v>
      </c>
      <c r="H17" s="93"/>
      <c r="I17" s="100">
        <f>SUM(I16)</f>
        <v>0</v>
      </c>
      <c r="J17" s="93"/>
      <c r="K17" s="100">
        <f>SUM(K16)</f>
        <v>0</v>
      </c>
      <c r="L17" s="93"/>
      <c r="M17" s="100">
        <f>SUM(M16)</f>
        <v>0</v>
      </c>
      <c r="N17" s="93"/>
      <c r="O17" s="100">
        <f>SUM(O16)</f>
        <v>-1740000</v>
      </c>
      <c r="P17" s="93"/>
      <c r="Q17" s="100">
        <f>SUM(Q16)</f>
        <v>0</v>
      </c>
      <c r="R17" s="93"/>
      <c r="S17" s="100">
        <f>SUM(S16)</f>
        <v>0</v>
      </c>
      <c r="T17" s="93"/>
      <c r="U17" s="100">
        <f>SUM(Q17:S17)</f>
        <v>0</v>
      </c>
      <c r="V17" s="93"/>
      <c r="W17" s="100">
        <f>SUM(W16)</f>
        <v>-1740000</v>
      </c>
    </row>
    <row r="18" spans="1:23" ht="21.75">
      <c r="A18" s="93"/>
      <c r="B18" s="81"/>
      <c r="C18" s="93"/>
      <c r="D18" s="92"/>
      <c r="E18" s="92"/>
      <c r="F18" s="92"/>
      <c r="G18" s="96"/>
      <c r="H18" s="93"/>
      <c r="I18" s="96"/>
      <c r="J18" s="93"/>
      <c r="K18" s="96"/>
      <c r="L18" s="93"/>
      <c r="M18" s="96"/>
      <c r="N18" s="93"/>
      <c r="O18" s="96"/>
      <c r="P18" s="93"/>
      <c r="Q18" s="96"/>
      <c r="R18" s="93"/>
      <c r="S18" s="96"/>
      <c r="T18" s="93"/>
      <c r="U18" s="96"/>
      <c r="V18" s="93"/>
      <c r="W18" s="96"/>
    </row>
    <row r="19" spans="1:23" ht="21.75">
      <c r="A19" s="79" t="s">
        <v>149</v>
      </c>
      <c r="B19" s="81"/>
      <c r="C19" s="93"/>
      <c r="D19" s="92"/>
      <c r="E19" s="92"/>
      <c r="F19" s="92"/>
      <c r="G19" s="101">
        <f>G17</f>
        <v>0</v>
      </c>
      <c r="H19" s="93"/>
      <c r="I19" s="101">
        <f>I17</f>
        <v>0</v>
      </c>
      <c r="J19" s="93"/>
      <c r="K19" s="101">
        <f>K17</f>
        <v>0</v>
      </c>
      <c r="L19" s="93"/>
      <c r="M19" s="101">
        <f>M17</f>
        <v>0</v>
      </c>
      <c r="N19" s="93"/>
      <c r="O19" s="101">
        <f>O17</f>
        <v>-1740000</v>
      </c>
      <c r="P19" s="93"/>
      <c r="Q19" s="101">
        <f>Q17</f>
        <v>0</v>
      </c>
      <c r="R19" s="93"/>
      <c r="S19" s="101">
        <f>S17</f>
        <v>0</v>
      </c>
      <c r="T19" s="93"/>
      <c r="U19" s="101">
        <f>SUM(Q19:S19)</f>
        <v>0</v>
      </c>
      <c r="V19" s="93"/>
      <c r="W19" s="101">
        <f>W17</f>
        <v>-1740000</v>
      </c>
    </row>
    <row r="20" spans="1:23" ht="15.6" customHeight="1">
      <c r="A20" s="93"/>
      <c r="B20" s="81"/>
      <c r="C20" s="93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</row>
    <row r="21" spans="1:23" ht="22.5" customHeight="1">
      <c r="A21" s="42" t="s">
        <v>177</v>
      </c>
      <c r="B21" s="84"/>
      <c r="D21" s="60"/>
      <c r="E21" s="97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</row>
    <row r="22" spans="1:23" ht="22.5" customHeight="1">
      <c r="A22" s="41" t="s">
        <v>60</v>
      </c>
      <c r="B22" s="41" t="s">
        <v>61</v>
      </c>
      <c r="D22" s="60"/>
      <c r="E22" s="97"/>
      <c r="F22" s="60"/>
      <c r="G22" s="60">
        <v>0</v>
      </c>
      <c r="H22" s="60"/>
      <c r="I22" s="60">
        <v>0</v>
      </c>
      <c r="J22" s="60"/>
      <c r="K22" s="60">
        <v>0</v>
      </c>
      <c r="L22" s="60"/>
      <c r="M22" s="60">
        <v>0</v>
      </c>
      <c r="N22" s="60"/>
      <c r="O22" s="86">
        <v>407314</v>
      </c>
      <c r="P22" s="60"/>
      <c r="Q22" s="60">
        <v>0</v>
      </c>
      <c r="R22" s="60"/>
      <c r="S22" s="60">
        <v>0</v>
      </c>
      <c r="T22" s="60"/>
      <c r="U22" s="86">
        <f>SUM(Q22:S22)</f>
        <v>0</v>
      </c>
      <c r="V22" s="60"/>
      <c r="W22" s="86">
        <f>SUM(G22:S22)</f>
        <v>407314</v>
      </c>
    </row>
    <row r="23" spans="1:23" ht="22.5" customHeight="1">
      <c r="A23" s="41" t="s">
        <v>60</v>
      </c>
      <c r="B23" s="41" t="s">
        <v>185</v>
      </c>
      <c r="D23" s="71"/>
      <c r="E23" s="98"/>
      <c r="F23" s="60"/>
      <c r="G23" s="60">
        <v>0</v>
      </c>
      <c r="H23" s="60"/>
      <c r="I23" s="60">
        <v>0</v>
      </c>
      <c r="J23" s="60">
        <v>0</v>
      </c>
      <c r="K23" s="60">
        <v>0</v>
      </c>
      <c r="L23" s="60"/>
      <c r="M23" s="60">
        <v>0</v>
      </c>
      <c r="N23" s="60"/>
      <c r="O23" s="60">
        <v>0</v>
      </c>
      <c r="P23" s="60"/>
      <c r="Q23" s="60">
        <v>-420466</v>
      </c>
      <c r="R23" s="60"/>
      <c r="S23" s="60">
        <v>0</v>
      </c>
      <c r="T23" s="60"/>
      <c r="U23" s="86">
        <f>SUM(Q23:S23)</f>
        <v>-420466</v>
      </c>
      <c r="V23" s="60"/>
      <c r="W23" s="86">
        <f>SUM(G23:S23)</f>
        <v>-420466</v>
      </c>
    </row>
    <row r="24" spans="1:23" ht="22.5" customHeight="1">
      <c r="A24" s="42" t="s">
        <v>186</v>
      </c>
      <c r="B24" s="84"/>
      <c r="D24" s="89"/>
      <c r="E24" s="89"/>
      <c r="F24" s="71"/>
      <c r="G24" s="102">
        <f>SUM(G22:G23)</f>
        <v>0</v>
      </c>
      <c r="H24" s="71"/>
      <c r="I24" s="102">
        <f>SUM(I22:I23)</f>
        <v>0</v>
      </c>
      <c r="J24" s="71"/>
      <c r="K24" s="102">
        <f>SUM(K22:K23)</f>
        <v>0</v>
      </c>
      <c r="L24" s="71"/>
      <c r="M24" s="102">
        <f>SUM(M22:M23)</f>
        <v>0</v>
      </c>
      <c r="N24" s="71"/>
      <c r="O24" s="102">
        <f>SUM(O22:O23)</f>
        <v>407314</v>
      </c>
      <c r="P24" s="71"/>
      <c r="Q24" s="102">
        <f>SUM(Q22:Q23)</f>
        <v>-420466</v>
      </c>
      <c r="R24" s="71"/>
      <c r="S24" s="102">
        <f>SUM(S22:S23)</f>
        <v>0</v>
      </c>
      <c r="T24" s="71"/>
      <c r="U24" s="102">
        <f>SUM(U22:U23)</f>
        <v>-420466</v>
      </c>
      <c r="V24" s="71"/>
      <c r="W24" s="102">
        <f>SUM(W22:W23)</f>
        <v>-13152</v>
      </c>
    </row>
    <row r="25" spans="1:23" ht="8.4499999999999993" customHeight="1">
      <c r="A25" s="92"/>
      <c r="B25" s="92"/>
      <c r="C25" s="92"/>
      <c r="D25" s="60"/>
      <c r="E25" s="60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</row>
    <row r="26" spans="1:23" ht="22.5" customHeight="1" thickBot="1">
      <c r="A26" s="42" t="s">
        <v>214</v>
      </c>
      <c r="B26" s="42"/>
      <c r="C26" s="42"/>
      <c r="D26" s="89"/>
      <c r="E26" s="89"/>
      <c r="F26" s="60"/>
      <c r="G26" s="103">
        <f>SUM(G12,G24,G19)</f>
        <v>21750000</v>
      </c>
      <c r="H26" s="60"/>
      <c r="I26" s="103">
        <f>SUM(I12,I24,I19)</f>
        <v>19279778</v>
      </c>
      <c r="J26" s="60"/>
      <c r="K26" s="103">
        <f>SUM(K12,K24,K19)</f>
        <v>221309</v>
      </c>
      <c r="L26" s="60"/>
      <c r="M26" s="103">
        <f>SUM(M12,M24,M19)</f>
        <v>2219231</v>
      </c>
      <c r="N26" s="60"/>
      <c r="O26" s="103">
        <f>SUM(O12,O24,O19)</f>
        <v>30751184</v>
      </c>
      <c r="P26" s="71"/>
      <c r="Q26" s="103">
        <f>SUM(Q12,Q24,Q19)</f>
        <v>-280272</v>
      </c>
      <c r="R26" s="60"/>
      <c r="S26" s="103">
        <f>SUM(S12,S24,S19)</f>
        <v>-43540</v>
      </c>
      <c r="T26" s="71"/>
      <c r="U26" s="103">
        <f>SUM(U12,U24,U19)</f>
        <v>-323812</v>
      </c>
      <c r="V26" s="60"/>
      <c r="W26" s="103">
        <f>SUM(W12,W24,W19)</f>
        <v>73897690</v>
      </c>
    </row>
    <row r="27" spans="1:23" ht="9.9499999999999993" customHeight="1" thickTop="1">
      <c r="A27" s="92"/>
      <c r="B27" s="92"/>
      <c r="C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</row>
    <row r="28" spans="1:23" ht="22.5" customHeight="1">
      <c r="O28" s="60"/>
      <c r="P28" s="60"/>
      <c r="Q28" s="60"/>
      <c r="W28" s="60"/>
    </row>
    <row r="29" spans="1:23" ht="22.5" customHeight="1">
      <c r="O29" s="60"/>
      <c r="P29" s="60"/>
      <c r="Q29" s="60"/>
      <c r="W29" s="60"/>
    </row>
  </sheetData>
  <sheetProtection formatCells="0" formatColumns="0" formatRows="0" insertColumns="0" insertRows="0" insertHyperlinks="0" deleteColumns="0" deleteRows="0" sort="0" autoFilter="0" pivotTables="0"/>
  <mergeCells count="6">
    <mergeCell ref="G10:W10"/>
    <mergeCell ref="A1:W1"/>
    <mergeCell ref="A2:W2"/>
    <mergeCell ref="G4:W4"/>
    <mergeCell ref="M5:O5"/>
    <mergeCell ref="Q5:U5"/>
  </mergeCells>
  <pageMargins left="0.7" right="0.7" top="0.48" bottom="0.5" header="0.8" footer="0.5"/>
  <pageSetup paperSize="9" scale="67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9ADAB-5CF5-4F77-9828-D52BC895B3BB}">
  <dimension ref="A1:AA30"/>
  <sheetViews>
    <sheetView zoomScale="90" zoomScaleNormal="90" zoomScaleSheetLayoutView="90" workbookViewId="0">
      <selection sqref="A1:Y1"/>
    </sheetView>
  </sheetViews>
  <sheetFormatPr defaultColWidth="9.125" defaultRowHeight="21.75"/>
  <cols>
    <col min="1" max="2" width="2.375" style="41" customWidth="1"/>
    <col min="3" max="3" width="37.625" style="41" customWidth="1"/>
    <col min="4" max="4" width="3.125" style="41" customWidth="1"/>
    <col min="5" max="5" width="7.375" style="41" customWidth="1"/>
    <col min="6" max="6" width="0.875" style="41" customWidth="1"/>
    <col min="7" max="7" width="13.125" style="41" customWidth="1"/>
    <col min="8" max="8" width="0.875" style="41" customWidth="1"/>
    <col min="9" max="9" width="13.625" style="41" customWidth="1"/>
    <col min="10" max="10" width="0.875" style="41" customWidth="1"/>
    <col min="11" max="11" width="13.625" style="41" customWidth="1"/>
    <col min="12" max="12" width="0.875" style="41" customWidth="1"/>
    <col min="13" max="13" width="11.375" style="41" customWidth="1"/>
    <col min="14" max="14" width="0.875" style="41" customWidth="1"/>
    <col min="15" max="15" width="13" style="41" customWidth="1"/>
    <col min="16" max="16" width="0.875" style="41" customWidth="1"/>
    <col min="17" max="17" width="13.625" style="41" customWidth="1"/>
    <col min="18" max="18" width="0.875" style="41" customWidth="1"/>
    <col min="19" max="19" width="15.625" style="41" customWidth="1"/>
    <col min="20" max="20" width="0.875" style="41" customWidth="1"/>
    <col min="21" max="21" width="15.625" style="41" customWidth="1"/>
    <col min="22" max="22" width="0.875" style="41" customWidth="1"/>
    <col min="23" max="23" width="12.875" style="41" customWidth="1"/>
    <col min="24" max="24" width="0.875" style="41" customWidth="1"/>
    <col min="25" max="25" width="12.875" style="41" customWidth="1"/>
    <col min="26" max="16384" width="9.125" style="41"/>
  </cols>
  <sheetData>
    <row r="1" spans="1:25" s="90" customFormat="1" ht="22.5" customHeight="1">
      <c r="A1" s="190" t="s">
        <v>124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90" customFormat="1" ht="22.5" customHeight="1">
      <c r="A2" s="190" t="s">
        <v>188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90" customFormat="1" ht="9.9499999999999993" customHeight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</row>
    <row r="4" spans="1:25" ht="22.5" customHeight="1">
      <c r="D4" s="42"/>
      <c r="F4" s="42"/>
      <c r="G4" s="191" t="s">
        <v>62</v>
      </c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</row>
    <row r="5" spans="1:25" ht="22.5" customHeight="1">
      <c r="D5" s="42"/>
      <c r="F5" s="42"/>
      <c r="G5" s="72"/>
      <c r="H5" s="42"/>
      <c r="I5" s="72"/>
      <c r="J5" s="42"/>
      <c r="K5" s="72"/>
      <c r="L5" s="42"/>
      <c r="M5" s="192" t="s">
        <v>35</v>
      </c>
      <c r="N5" s="192"/>
      <c r="O5" s="192"/>
      <c r="P5" s="91"/>
      <c r="Q5" s="192" t="s">
        <v>37</v>
      </c>
      <c r="R5" s="192"/>
      <c r="S5" s="192"/>
      <c r="T5" s="192"/>
      <c r="U5" s="192"/>
      <c r="V5" s="192"/>
      <c r="W5" s="192"/>
      <c r="X5" s="42"/>
      <c r="Y5" s="72"/>
    </row>
    <row r="6" spans="1:25" ht="22.5" customHeight="1">
      <c r="A6" s="61"/>
      <c r="B6" s="61"/>
      <c r="C6" s="61"/>
      <c r="S6" s="61" t="s">
        <v>152</v>
      </c>
      <c r="U6" s="91" t="s">
        <v>91</v>
      </c>
      <c r="V6" s="91"/>
      <c r="W6" s="91"/>
    </row>
    <row r="7" spans="1:25" ht="22.5" customHeight="1">
      <c r="A7" s="61"/>
      <c r="B7" s="61"/>
      <c r="C7" s="61"/>
      <c r="D7" s="72"/>
      <c r="E7" s="49"/>
      <c r="F7" s="72"/>
      <c r="G7" s="61"/>
      <c r="H7" s="72"/>
      <c r="I7" s="61"/>
      <c r="J7" s="72"/>
      <c r="K7" s="61" t="s">
        <v>80</v>
      </c>
      <c r="L7" s="72"/>
      <c r="M7" s="61"/>
      <c r="N7" s="72"/>
      <c r="O7" s="61"/>
      <c r="P7" s="61"/>
      <c r="Q7" s="61" t="s">
        <v>152</v>
      </c>
      <c r="R7" s="72"/>
      <c r="S7" s="75" t="s">
        <v>153</v>
      </c>
      <c r="T7" s="72"/>
      <c r="U7" s="91" t="s">
        <v>92</v>
      </c>
      <c r="V7" s="91"/>
      <c r="W7" s="91" t="s">
        <v>50</v>
      </c>
      <c r="X7" s="72"/>
      <c r="Y7" s="61"/>
    </row>
    <row r="8" spans="1:25" ht="22.5" customHeight="1">
      <c r="A8" s="61"/>
      <c r="B8" s="61"/>
      <c r="C8" s="61"/>
      <c r="D8" s="72"/>
      <c r="E8" s="61"/>
      <c r="F8" s="72"/>
      <c r="G8" s="61" t="s">
        <v>181</v>
      </c>
      <c r="H8" s="72"/>
      <c r="I8" s="61"/>
      <c r="J8" s="72"/>
      <c r="K8" s="61" t="s">
        <v>79</v>
      </c>
      <c r="L8" s="72"/>
      <c r="M8" s="61" t="s">
        <v>53</v>
      </c>
      <c r="N8" s="72"/>
      <c r="O8" s="61"/>
      <c r="P8" s="61"/>
      <c r="Q8" s="61" t="s">
        <v>157</v>
      </c>
      <c r="R8" s="72"/>
      <c r="S8" s="75" t="s">
        <v>110</v>
      </c>
      <c r="T8" s="72"/>
      <c r="U8" s="91" t="s">
        <v>93</v>
      </c>
      <c r="V8" s="91"/>
      <c r="W8" s="91" t="s">
        <v>54</v>
      </c>
      <c r="X8" s="72"/>
      <c r="Y8" s="61" t="s">
        <v>51</v>
      </c>
    </row>
    <row r="9" spans="1:25" ht="22.5" customHeight="1">
      <c r="A9" s="61"/>
      <c r="B9" s="61"/>
      <c r="C9" s="61"/>
      <c r="D9" s="72"/>
      <c r="E9" s="9" t="s">
        <v>4</v>
      </c>
      <c r="F9" s="72"/>
      <c r="G9" s="61" t="s">
        <v>55</v>
      </c>
      <c r="H9" s="72"/>
      <c r="I9" s="61" t="s">
        <v>56</v>
      </c>
      <c r="J9" s="72"/>
      <c r="K9" s="61" t="s">
        <v>77</v>
      </c>
      <c r="L9" s="72"/>
      <c r="M9" s="61" t="s">
        <v>57</v>
      </c>
      <c r="N9" s="72"/>
      <c r="O9" s="61" t="s">
        <v>36</v>
      </c>
      <c r="P9" s="61"/>
      <c r="Q9" s="61" t="s">
        <v>156</v>
      </c>
      <c r="R9" s="72"/>
      <c r="S9" s="75" t="s">
        <v>112</v>
      </c>
      <c r="T9" s="72"/>
      <c r="U9" s="91" t="s">
        <v>94</v>
      </c>
      <c r="V9" s="91"/>
      <c r="W9" s="91" t="s">
        <v>32</v>
      </c>
      <c r="X9" s="72"/>
      <c r="Y9" s="61" t="s">
        <v>59</v>
      </c>
    </row>
    <row r="10" spans="1:25" ht="22.5" customHeight="1">
      <c r="A10" s="42"/>
      <c r="B10" s="42"/>
      <c r="C10" s="42"/>
      <c r="D10" s="60"/>
      <c r="E10" s="60"/>
      <c r="F10" s="60"/>
      <c r="G10" s="189" t="s">
        <v>84</v>
      </c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5" ht="22.5" customHeight="1">
      <c r="A11" s="78" t="s">
        <v>215</v>
      </c>
      <c r="B11" s="42"/>
      <c r="C11" s="42"/>
      <c r="D11" s="71"/>
      <c r="E11" s="49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60"/>
    </row>
    <row r="12" spans="1:25" ht="22.5" customHeight="1">
      <c r="A12" s="42" t="s">
        <v>205</v>
      </c>
      <c r="B12" s="42"/>
      <c r="C12" s="42"/>
      <c r="D12" s="71"/>
      <c r="E12" s="49"/>
      <c r="F12" s="71"/>
      <c r="G12" s="71">
        <v>21750000</v>
      </c>
      <c r="H12" s="71"/>
      <c r="I12" s="71">
        <v>19279778</v>
      </c>
      <c r="J12" s="71"/>
      <c r="K12" s="71">
        <v>221309</v>
      </c>
      <c r="L12" s="71"/>
      <c r="M12" s="71">
        <v>2219231</v>
      </c>
      <c r="N12" s="71"/>
      <c r="O12" s="71">
        <v>29232395</v>
      </c>
      <c r="P12" s="71"/>
      <c r="Q12" s="71">
        <v>-341774</v>
      </c>
      <c r="R12" s="71"/>
      <c r="S12" s="71">
        <v>-2170</v>
      </c>
      <c r="T12" s="71"/>
      <c r="U12" s="71">
        <v>-43540</v>
      </c>
      <c r="V12" s="71"/>
      <c r="W12" s="85">
        <f>SUM(Q12:U12)</f>
        <v>-387484</v>
      </c>
      <c r="X12" s="71"/>
      <c r="Y12" s="85">
        <f>SUM(G12:U12)</f>
        <v>72315229</v>
      </c>
    </row>
    <row r="13" spans="1:25" ht="8.4499999999999993" customHeight="1">
      <c r="A13" s="92"/>
      <c r="B13" s="92"/>
      <c r="C13" s="92"/>
      <c r="D13" s="71"/>
      <c r="E13" s="98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ht="20.100000000000001" customHeight="1">
      <c r="A14" s="92" t="s">
        <v>139</v>
      </c>
      <c r="B14" s="92"/>
      <c r="C14" s="92"/>
      <c r="D14" s="71"/>
      <c r="E14" s="98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ht="20.100000000000001" customHeight="1">
      <c r="A15" s="92"/>
      <c r="B15" s="88" t="s">
        <v>182</v>
      </c>
      <c r="C15" s="92"/>
      <c r="D15" s="71"/>
      <c r="E15" s="98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ht="20.100000000000001" customHeight="1">
      <c r="A16" s="92"/>
      <c r="B16" s="155" t="s">
        <v>173</v>
      </c>
      <c r="C16" s="92"/>
      <c r="D16" s="71"/>
      <c r="E16" s="49">
        <v>8</v>
      </c>
      <c r="F16" s="92"/>
      <c r="G16" s="163">
        <v>0</v>
      </c>
      <c r="H16" s="92"/>
      <c r="I16" s="163">
        <v>0</v>
      </c>
      <c r="J16" s="163"/>
      <c r="K16" s="163">
        <v>0</v>
      </c>
      <c r="L16" s="163"/>
      <c r="M16" s="163">
        <v>0</v>
      </c>
      <c r="N16" s="163"/>
      <c r="O16" s="173">
        <v>-1740000</v>
      </c>
      <c r="P16" s="163"/>
      <c r="Q16" s="163">
        <v>0</v>
      </c>
      <c r="R16" s="163"/>
      <c r="S16" s="163">
        <v>0</v>
      </c>
      <c r="T16" s="163"/>
      <c r="U16" s="163">
        <v>0</v>
      </c>
      <c r="V16" s="163"/>
      <c r="W16" s="163">
        <f>SUM(Q16:V16)</f>
        <v>0</v>
      </c>
      <c r="X16" s="163"/>
      <c r="Y16" s="173">
        <f>SUM(G16:U16)</f>
        <v>-1740000</v>
      </c>
    </row>
    <row r="17" spans="1:27" ht="20.100000000000001" customHeight="1">
      <c r="A17" s="92"/>
      <c r="B17" s="88" t="s">
        <v>183</v>
      </c>
      <c r="C17" s="92"/>
      <c r="D17" s="71"/>
      <c r="E17" s="98"/>
      <c r="F17" s="92"/>
      <c r="G17" s="156">
        <f>G16</f>
        <v>0</v>
      </c>
      <c r="H17" s="92"/>
      <c r="I17" s="156">
        <f>I16</f>
        <v>0</v>
      </c>
      <c r="J17" s="92"/>
      <c r="K17" s="156">
        <f>K16</f>
        <v>0</v>
      </c>
      <c r="L17" s="92"/>
      <c r="M17" s="156">
        <f>M16</f>
        <v>0</v>
      </c>
      <c r="N17" s="92"/>
      <c r="O17" s="164">
        <f>O16</f>
        <v>-1740000</v>
      </c>
      <c r="P17" s="92"/>
      <c r="Q17" s="156">
        <f>Q16</f>
        <v>0</v>
      </c>
      <c r="R17" s="92"/>
      <c r="S17" s="156">
        <f>S16</f>
        <v>0</v>
      </c>
      <c r="T17" s="92"/>
      <c r="U17" s="156">
        <f>U16</f>
        <v>0</v>
      </c>
      <c r="V17" s="92"/>
      <c r="W17" s="156">
        <f>W16</f>
        <v>0</v>
      </c>
      <c r="X17" s="92"/>
      <c r="Y17" s="164">
        <f>Y16</f>
        <v>-1740000</v>
      </c>
    </row>
    <row r="18" spans="1:27" ht="20.100000000000001" customHeight="1">
      <c r="A18" s="92"/>
      <c r="B18" s="92"/>
      <c r="C18" s="92"/>
      <c r="D18" s="71"/>
      <c r="E18" s="98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7" ht="20.100000000000001" customHeight="1">
      <c r="A19" s="79" t="s">
        <v>149</v>
      </c>
      <c r="B19" s="92"/>
      <c r="C19" s="92"/>
      <c r="D19" s="71"/>
      <c r="E19" s="98"/>
      <c r="F19" s="92"/>
      <c r="G19" s="172">
        <f>G17</f>
        <v>0</v>
      </c>
      <c r="H19" s="92"/>
      <c r="I19" s="172">
        <f>I17</f>
        <v>0</v>
      </c>
      <c r="J19" s="92"/>
      <c r="K19" s="172">
        <f>K17</f>
        <v>0</v>
      </c>
      <c r="L19" s="92"/>
      <c r="M19" s="172">
        <f>M17</f>
        <v>0</v>
      </c>
      <c r="N19" s="92"/>
      <c r="O19" s="174">
        <f>O17</f>
        <v>-1740000</v>
      </c>
      <c r="P19" s="92"/>
      <c r="Q19" s="172">
        <f>Q17</f>
        <v>0</v>
      </c>
      <c r="R19" s="92"/>
      <c r="S19" s="172">
        <f>S17</f>
        <v>0</v>
      </c>
      <c r="T19" s="92"/>
      <c r="U19" s="172">
        <f>U17</f>
        <v>0</v>
      </c>
      <c r="V19" s="92"/>
      <c r="W19" s="172">
        <f>W17</f>
        <v>0</v>
      </c>
      <c r="X19" s="92"/>
      <c r="Y19" s="174">
        <f>Y17</f>
        <v>-1740000</v>
      </c>
    </row>
    <row r="20" spans="1:27" ht="21" customHeight="1">
      <c r="A20" s="92"/>
      <c r="B20" s="92"/>
      <c r="C20" s="92"/>
      <c r="D20" s="71"/>
      <c r="E20" s="98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7" ht="22.5" customHeight="1">
      <c r="A21" s="42" t="s">
        <v>177</v>
      </c>
      <c r="B21" s="84"/>
      <c r="D21" s="60"/>
      <c r="E21" s="97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7" ht="22.5" customHeight="1">
      <c r="A22" s="41" t="s">
        <v>60</v>
      </c>
      <c r="B22" s="41" t="s">
        <v>61</v>
      </c>
      <c r="D22" s="60"/>
      <c r="E22" s="97"/>
      <c r="F22" s="60"/>
      <c r="G22" s="60">
        <v>0</v>
      </c>
      <c r="H22" s="60"/>
      <c r="I22" s="60">
        <v>0</v>
      </c>
      <c r="J22" s="60"/>
      <c r="K22" s="60">
        <v>0</v>
      </c>
      <c r="L22" s="60"/>
      <c r="M22" s="60">
        <v>0</v>
      </c>
      <c r="N22" s="60"/>
      <c r="O22" s="86">
        <v>145110</v>
      </c>
      <c r="P22" s="60"/>
      <c r="Q22" s="60">
        <v>0</v>
      </c>
      <c r="R22" s="60"/>
      <c r="S22" s="60">
        <v>0</v>
      </c>
      <c r="T22" s="60"/>
      <c r="U22" s="60">
        <v>0</v>
      </c>
      <c r="V22" s="60"/>
      <c r="W22" s="86">
        <f>SUM(Q22:U22)</f>
        <v>0</v>
      </c>
      <c r="X22" s="60"/>
      <c r="Y22" s="86">
        <f>SUM(G22:U22)</f>
        <v>145110</v>
      </c>
    </row>
    <row r="23" spans="1:27" ht="22.5" customHeight="1">
      <c r="A23" s="41" t="s">
        <v>60</v>
      </c>
      <c r="B23" s="41" t="s">
        <v>185</v>
      </c>
      <c r="D23" s="71"/>
      <c r="E23" s="98"/>
      <c r="F23" s="60"/>
      <c r="G23" s="60">
        <v>0</v>
      </c>
      <c r="H23" s="60"/>
      <c r="I23" s="60">
        <v>0</v>
      </c>
      <c r="J23" s="60"/>
      <c r="K23" s="60">
        <v>0</v>
      </c>
      <c r="L23" s="60"/>
      <c r="M23" s="60">
        <v>0</v>
      </c>
      <c r="N23" s="60"/>
      <c r="O23" s="60">
        <v>0</v>
      </c>
      <c r="P23" s="60"/>
      <c r="Q23" s="60">
        <v>-295545</v>
      </c>
      <c r="R23" s="60"/>
      <c r="S23" s="60">
        <v>-89928</v>
      </c>
      <c r="T23" s="60"/>
      <c r="U23" s="60">
        <v>-17878</v>
      </c>
      <c r="V23" s="60"/>
      <c r="W23" s="86">
        <f>SUM(Q23:U23)</f>
        <v>-403351</v>
      </c>
      <c r="X23" s="60"/>
      <c r="Y23" s="86">
        <f>SUM(G23:U23)</f>
        <v>-403351</v>
      </c>
      <c r="AA23" s="60"/>
    </row>
    <row r="24" spans="1:27" ht="22.5" customHeight="1">
      <c r="A24" s="42" t="s">
        <v>186</v>
      </c>
      <c r="B24" s="84"/>
      <c r="D24" s="89"/>
      <c r="E24" s="89"/>
      <c r="F24" s="71"/>
      <c r="G24" s="102">
        <f>SUM(G22:G23)</f>
        <v>0</v>
      </c>
      <c r="H24" s="71"/>
      <c r="I24" s="102">
        <f>SUM(I22:I23)</f>
        <v>0</v>
      </c>
      <c r="J24" s="71"/>
      <c r="K24" s="102">
        <f>SUM(K22:K23)</f>
        <v>0</v>
      </c>
      <c r="L24" s="71"/>
      <c r="M24" s="102">
        <f>SUM(M22:M23)</f>
        <v>0</v>
      </c>
      <c r="N24" s="71"/>
      <c r="O24" s="102">
        <f>SUM(O22:O23)</f>
        <v>145110</v>
      </c>
      <c r="P24" s="71"/>
      <c r="Q24" s="102">
        <f>SUM(Q22:Q23)</f>
        <v>-295545</v>
      </c>
      <c r="R24" s="71"/>
      <c r="S24" s="102">
        <f>SUM(S22:S23)</f>
        <v>-89928</v>
      </c>
      <c r="T24" s="71"/>
      <c r="U24" s="102">
        <f>SUM(U22:U23)</f>
        <v>-17878</v>
      </c>
      <c r="V24" s="71"/>
      <c r="W24" s="102">
        <f>SUM(W22:W23)</f>
        <v>-403351</v>
      </c>
      <c r="X24" s="71"/>
      <c r="Y24" s="102">
        <f>SUM(Y22:Y23)</f>
        <v>-258241</v>
      </c>
      <c r="AA24" s="60"/>
    </row>
    <row r="25" spans="1:27" ht="8.4499999999999993" customHeight="1">
      <c r="A25" s="92"/>
      <c r="B25" s="92"/>
      <c r="C25" s="92"/>
      <c r="D25" s="60"/>
      <c r="E25" s="60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7" ht="22.5" customHeight="1" thickBot="1">
      <c r="A26" s="42" t="s">
        <v>217</v>
      </c>
      <c r="B26" s="42"/>
      <c r="C26" s="42"/>
      <c r="D26" s="89"/>
      <c r="E26" s="89"/>
      <c r="F26" s="60"/>
      <c r="G26" s="103">
        <f>SUM(G12,G24,G17)</f>
        <v>21750000</v>
      </c>
      <c r="H26" s="60"/>
      <c r="I26" s="103">
        <f>SUM(I12,I24,I17)</f>
        <v>19279778</v>
      </c>
      <c r="J26" s="60"/>
      <c r="K26" s="103">
        <f>SUM(K12,K24,K17)</f>
        <v>221309</v>
      </c>
      <c r="L26" s="60"/>
      <c r="M26" s="103">
        <f>SUM(M12,M24,M17)</f>
        <v>2219231</v>
      </c>
      <c r="N26" s="60"/>
      <c r="O26" s="103">
        <f>SUM(O12,O24,O17)</f>
        <v>27637505</v>
      </c>
      <c r="P26" s="71"/>
      <c r="Q26" s="103">
        <f>SUM(Q12,Q24,Q17)</f>
        <v>-637319</v>
      </c>
      <c r="R26" s="60"/>
      <c r="S26" s="103">
        <f>SUM(S12,S24,S17)</f>
        <v>-92098</v>
      </c>
      <c r="T26" s="60"/>
      <c r="U26" s="103">
        <f>SUM(U12,U24,U17)</f>
        <v>-61418</v>
      </c>
      <c r="V26" s="71"/>
      <c r="W26" s="103">
        <f>SUM(W12,W24,W17)</f>
        <v>-790835</v>
      </c>
      <c r="X26" s="60"/>
      <c r="Y26" s="103">
        <f>SUM(Y12,Y24,Y17)</f>
        <v>70316988</v>
      </c>
    </row>
    <row r="27" spans="1:27" ht="9.9499999999999993" customHeight="1" thickTop="1">
      <c r="A27" s="92"/>
      <c r="B27" s="92"/>
      <c r="C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9" spans="1:27">
      <c r="O29" s="60"/>
      <c r="U29" s="52"/>
      <c r="W29" s="60"/>
      <c r="Y29" s="60"/>
    </row>
    <row r="30" spans="1:27">
      <c r="W30" s="60"/>
    </row>
  </sheetData>
  <sheetProtection formatCells="0" formatColumns="0" formatRows="0" insertColumns="0" insertRows="0" insertHyperlinks="0" deleteColumns="0" deleteRows="0" sort="0" autoFilter="0" pivotTables="0"/>
  <mergeCells count="6">
    <mergeCell ref="G10:Y10"/>
    <mergeCell ref="A1:Y1"/>
    <mergeCell ref="A2:Y2"/>
    <mergeCell ref="G4:Y4"/>
    <mergeCell ref="M5:O5"/>
    <mergeCell ref="Q5:W5"/>
  </mergeCells>
  <pageMargins left="0.7" right="0.7" top="0.48" bottom="0.5" header="0.5" footer="0.5"/>
  <pageSetup paperSize="9" scale="62" firstPageNumber="11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New,Regular"&amp;15หมายเหตุประกอบงบการเงินเป็นส่วนหนึ่งของงบการเงินระหว่างกาลนี้&amp;"Tahoma,Regular"&amp;11
&amp;C&amp;"Angsana New,Regular"&amp;15&amp;P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CD08D-4E7E-46A1-AFE4-AB3F9DBAC9B1}">
  <dimension ref="A1:T86"/>
  <sheetViews>
    <sheetView zoomScale="90" zoomScaleNormal="90" zoomScaleSheetLayoutView="90" workbookViewId="0"/>
  </sheetViews>
  <sheetFormatPr defaultColWidth="9.125" defaultRowHeight="18.95" customHeight="1"/>
  <cols>
    <col min="1" max="2" width="2.625" style="144" customWidth="1"/>
    <col min="3" max="3" width="54.375" style="144" customWidth="1"/>
    <col min="4" max="4" width="7" style="145" customWidth="1"/>
    <col min="5" max="5" width="1.125" style="144" customWidth="1"/>
    <col min="6" max="6" width="12.125" style="146" customWidth="1"/>
    <col min="7" max="7" width="1.125" style="144" customWidth="1"/>
    <col min="8" max="8" width="10.5" style="146" customWidth="1"/>
    <col min="9" max="9" width="1.125" style="144" customWidth="1"/>
    <col min="10" max="10" width="10" style="146" customWidth="1"/>
    <col min="11" max="11" width="1.125" style="144" customWidth="1"/>
    <col min="12" max="12" width="11.125" style="146" customWidth="1"/>
    <col min="13" max="13" width="9.125" style="144"/>
    <col min="14" max="14" width="12.125" style="147" customWidth="1"/>
    <col min="15" max="15" width="12.375" style="144" customWidth="1"/>
    <col min="16" max="16384" width="9.125" style="144"/>
  </cols>
  <sheetData>
    <row r="1" spans="1:17" s="105" customFormat="1" ht="20.45" customHeight="1">
      <c r="A1" s="104" t="s">
        <v>124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N1" s="106"/>
    </row>
    <row r="2" spans="1:17" s="108" customFormat="1" ht="20.45" customHeight="1">
      <c r="A2" s="194" t="s">
        <v>85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N2" s="109"/>
    </row>
    <row r="3" spans="1:17" s="105" customFormat="1" ht="20.45" customHeight="1">
      <c r="A3" s="107"/>
      <c r="B3" s="107"/>
      <c r="C3" s="107"/>
      <c r="D3" s="110"/>
      <c r="E3" s="111"/>
      <c r="F3" s="107"/>
      <c r="G3" s="111"/>
      <c r="H3" s="107"/>
      <c r="I3" s="111"/>
      <c r="J3" s="107"/>
      <c r="K3" s="111"/>
      <c r="L3" s="107"/>
      <c r="N3" s="106"/>
    </row>
    <row r="4" spans="1:17" s="108" customFormat="1" ht="20.45" customHeight="1">
      <c r="A4" s="112"/>
      <c r="B4" s="112"/>
      <c r="C4" s="112"/>
      <c r="D4" s="113"/>
      <c r="E4" s="114"/>
      <c r="F4" s="195" t="s">
        <v>0</v>
      </c>
      <c r="G4" s="195"/>
      <c r="H4" s="195"/>
      <c r="I4" s="114"/>
      <c r="J4" s="195" t="s">
        <v>1</v>
      </c>
      <c r="K4" s="195"/>
      <c r="L4" s="195"/>
      <c r="N4" s="109"/>
    </row>
    <row r="5" spans="1:17" s="108" customFormat="1" ht="20.45" customHeight="1">
      <c r="A5" s="112"/>
      <c r="B5" s="112"/>
      <c r="C5" s="112"/>
      <c r="D5" s="113"/>
      <c r="E5" s="114"/>
      <c r="F5" s="193" t="s">
        <v>211</v>
      </c>
      <c r="G5" s="193"/>
      <c r="H5" s="193"/>
      <c r="I5" s="114"/>
      <c r="J5" s="193" t="s">
        <v>211</v>
      </c>
      <c r="K5" s="193"/>
      <c r="L5" s="193"/>
      <c r="N5" s="109"/>
    </row>
    <row r="6" spans="1:17" s="108" customFormat="1" ht="20.45" customHeight="1">
      <c r="A6" s="115"/>
      <c r="B6" s="115"/>
      <c r="C6" s="115"/>
      <c r="D6" s="113"/>
      <c r="F6" s="193" t="s">
        <v>210</v>
      </c>
      <c r="G6" s="193"/>
      <c r="H6" s="193"/>
      <c r="J6" s="193" t="s">
        <v>210</v>
      </c>
      <c r="K6" s="193"/>
      <c r="L6" s="193"/>
      <c r="N6" s="109"/>
    </row>
    <row r="7" spans="1:17" s="108" customFormat="1" ht="20.45" customHeight="1">
      <c r="A7" s="115"/>
      <c r="C7" s="115"/>
      <c r="D7" s="116"/>
      <c r="E7" s="117"/>
      <c r="F7" s="118" t="s">
        <v>204</v>
      </c>
      <c r="G7" s="117"/>
      <c r="H7" s="118" t="s">
        <v>187</v>
      </c>
      <c r="I7" s="117"/>
      <c r="J7" s="118" t="s">
        <v>204</v>
      </c>
      <c r="K7" s="117"/>
      <c r="L7" s="118" t="s">
        <v>187</v>
      </c>
      <c r="N7" s="109"/>
    </row>
    <row r="8" spans="1:17" s="108" customFormat="1" ht="20.45" customHeight="1">
      <c r="A8" s="115"/>
      <c r="C8" s="115" t="s">
        <v>96</v>
      </c>
      <c r="D8" s="113"/>
      <c r="F8" s="196" t="s">
        <v>82</v>
      </c>
      <c r="G8" s="196"/>
      <c r="H8" s="196"/>
      <c r="I8" s="196"/>
      <c r="J8" s="196"/>
      <c r="K8" s="196"/>
      <c r="L8" s="196"/>
      <c r="N8" s="109"/>
    </row>
    <row r="9" spans="1:17" s="108" customFormat="1" ht="21" customHeight="1">
      <c r="A9" s="120" t="s">
        <v>63</v>
      </c>
      <c r="D9" s="113"/>
      <c r="E9" s="121"/>
      <c r="F9" s="110"/>
      <c r="G9" s="121"/>
      <c r="H9" s="110"/>
      <c r="I9" s="121"/>
      <c r="J9" s="122"/>
      <c r="K9" s="121"/>
      <c r="L9" s="122"/>
      <c r="N9" s="109"/>
    </row>
    <row r="10" spans="1:17" s="108" customFormat="1" ht="21" customHeight="1">
      <c r="A10" s="108" t="s">
        <v>234</v>
      </c>
      <c r="D10" s="113"/>
      <c r="E10" s="110"/>
      <c r="F10" s="148">
        <v>3379540</v>
      </c>
      <c r="G10" s="110"/>
      <c r="H10" s="148">
        <v>4016703</v>
      </c>
      <c r="I10" s="110"/>
      <c r="J10" s="149">
        <v>145110</v>
      </c>
      <c r="K10" s="110"/>
      <c r="L10" s="149">
        <v>407314</v>
      </c>
      <c r="N10" s="109"/>
      <c r="O10" s="110"/>
      <c r="P10" s="110"/>
      <c r="Q10" s="110"/>
    </row>
    <row r="11" spans="1:17" s="108" customFormat="1" ht="21" customHeight="1">
      <c r="A11" s="125" t="s">
        <v>97</v>
      </c>
      <c r="D11" s="113"/>
      <c r="E11" s="110"/>
      <c r="F11" s="123"/>
      <c r="G11" s="110"/>
      <c r="H11" s="123"/>
      <c r="I11" s="110"/>
      <c r="J11" s="124"/>
      <c r="K11" s="110"/>
      <c r="L11" s="124"/>
      <c r="N11" s="109"/>
    </row>
    <row r="12" spans="1:17" s="108" customFormat="1" ht="21" customHeight="1">
      <c r="A12" s="126" t="s">
        <v>162</v>
      </c>
      <c r="D12" s="113"/>
      <c r="E12" s="127"/>
      <c r="F12" s="123">
        <v>534166</v>
      </c>
      <c r="G12" s="127"/>
      <c r="H12" s="123">
        <v>680317</v>
      </c>
      <c r="I12" s="127"/>
      <c r="J12" s="124">
        <v>-1093</v>
      </c>
      <c r="K12" s="127"/>
      <c r="L12" s="124">
        <v>-3500</v>
      </c>
      <c r="N12" s="109"/>
      <c r="O12" s="110"/>
      <c r="P12" s="110"/>
      <c r="Q12" s="110"/>
    </row>
    <row r="13" spans="1:17" s="108" customFormat="1" ht="21" customHeight="1">
      <c r="A13" s="108" t="s">
        <v>48</v>
      </c>
      <c r="D13" s="116"/>
      <c r="E13" s="110"/>
      <c r="F13" s="123">
        <v>2037631</v>
      </c>
      <c r="G13" s="110"/>
      <c r="H13" s="123">
        <v>2200331</v>
      </c>
      <c r="I13" s="110"/>
      <c r="J13" s="124">
        <v>541491</v>
      </c>
      <c r="K13" s="110"/>
      <c r="L13" s="124">
        <v>545011</v>
      </c>
      <c r="N13" s="109"/>
      <c r="O13" s="110"/>
      <c r="P13" s="110"/>
      <c r="Q13" s="110"/>
    </row>
    <row r="14" spans="1:17" s="108" customFormat="1" ht="21" customHeight="1">
      <c r="A14" s="128" t="s">
        <v>201</v>
      </c>
      <c r="B14" s="129"/>
      <c r="C14" s="129"/>
      <c r="D14" s="116"/>
      <c r="E14" s="110"/>
      <c r="F14" s="123">
        <v>1852400</v>
      </c>
      <c r="G14" s="110"/>
      <c r="H14" s="123">
        <v>2084050</v>
      </c>
      <c r="I14" s="110"/>
      <c r="J14" s="124">
        <v>20986</v>
      </c>
      <c r="K14" s="110"/>
      <c r="L14" s="124">
        <v>19396</v>
      </c>
      <c r="N14" s="109"/>
    </row>
    <row r="15" spans="1:17" s="108" customFormat="1" ht="21" customHeight="1">
      <c r="A15" s="126" t="s">
        <v>242</v>
      </c>
      <c r="D15" s="113"/>
      <c r="E15" s="110"/>
      <c r="F15" s="123">
        <v>63613</v>
      </c>
      <c r="G15" s="110"/>
      <c r="H15" s="123">
        <v>27388</v>
      </c>
      <c r="I15" s="110"/>
      <c r="J15" s="124">
        <v>4406</v>
      </c>
      <c r="K15" s="110"/>
      <c r="L15" s="124">
        <v>7218</v>
      </c>
      <c r="N15" s="109"/>
    </row>
    <row r="16" spans="1:17" s="108" customFormat="1" ht="21" customHeight="1">
      <c r="A16" s="126" t="s">
        <v>238</v>
      </c>
      <c r="D16" s="113"/>
      <c r="E16" s="127"/>
      <c r="F16" s="123">
        <v>83048</v>
      </c>
      <c r="G16" s="127"/>
      <c r="H16" s="123">
        <v>-496637</v>
      </c>
      <c r="I16" s="127"/>
      <c r="J16" s="124">
        <v>27740</v>
      </c>
      <c r="K16" s="127"/>
      <c r="L16" s="124">
        <v>-140988</v>
      </c>
      <c r="N16" s="109"/>
    </row>
    <row r="17" spans="1:17" s="108" customFormat="1" ht="21" customHeight="1">
      <c r="A17" s="108" t="s">
        <v>175</v>
      </c>
      <c r="D17" s="116"/>
      <c r="E17" s="110"/>
      <c r="F17" s="123">
        <v>-364292</v>
      </c>
      <c r="G17" s="110"/>
      <c r="H17" s="123">
        <v>-218289</v>
      </c>
      <c r="J17" s="109">
        <v>0</v>
      </c>
      <c r="L17" s="109">
        <v>0</v>
      </c>
      <c r="N17" s="109"/>
      <c r="O17" s="110"/>
      <c r="P17" s="130"/>
      <c r="Q17" s="130"/>
    </row>
    <row r="18" spans="1:17" s="108" customFormat="1" ht="21" customHeight="1">
      <c r="A18" s="126" t="s">
        <v>239</v>
      </c>
      <c r="D18" s="113"/>
      <c r="E18" s="127"/>
      <c r="F18" s="123">
        <v>-13915</v>
      </c>
      <c r="G18" s="127"/>
      <c r="H18" s="123">
        <v>-2632</v>
      </c>
      <c r="I18" s="110"/>
      <c r="J18" s="124">
        <v>-3070</v>
      </c>
      <c r="K18" s="110"/>
      <c r="L18" s="124">
        <v>-981</v>
      </c>
      <c r="N18" s="109"/>
    </row>
    <row r="19" spans="1:17" s="108" customFormat="1" ht="21" customHeight="1">
      <c r="A19" s="126" t="s">
        <v>171</v>
      </c>
      <c r="D19" s="113"/>
      <c r="E19" s="127"/>
      <c r="F19" s="124">
        <v>66754</v>
      </c>
      <c r="G19" s="127"/>
      <c r="H19" s="124">
        <v>70023</v>
      </c>
      <c r="I19" s="110"/>
      <c r="J19" s="124">
        <v>0</v>
      </c>
      <c r="K19" s="110"/>
      <c r="L19" s="124">
        <v>0</v>
      </c>
      <c r="N19" s="109"/>
    </row>
    <row r="20" spans="1:17" s="108" customFormat="1" ht="21" customHeight="1">
      <c r="A20" s="108" t="s">
        <v>240</v>
      </c>
      <c r="B20" s="126"/>
      <c r="D20" s="113"/>
      <c r="E20" s="127"/>
      <c r="F20" s="123">
        <v>-6070</v>
      </c>
      <c r="G20" s="127"/>
      <c r="H20" s="123">
        <v>-2370</v>
      </c>
      <c r="I20" s="127"/>
      <c r="J20" s="124">
        <v>-2383</v>
      </c>
      <c r="K20" s="127"/>
      <c r="L20" s="124">
        <v>-1847</v>
      </c>
      <c r="N20" s="109"/>
      <c r="O20" s="110"/>
      <c r="P20" s="110"/>
    </row>
    <row r="21" spans="1:17" s="108" customFormat="1" ht="21" customHeight="1">
      <c r="A21" s="108" t="s">
        <v>219</v>
      </c>
      <c r="B21" s="126"/>
      <c r="D21" s="116"/>
      <c r="E21" s="127"/>
      <c r="F21" s="123">
        <v>5670</v>
      </c>
      <c r="G21" s="127"/>
      <c r="H21" s="123">
        <v>-38307</v>
      </c>
      <c r="I21" s="127"/>
      <c r="J21" s="124">
        <v>-10</v>
      </c>
      <c r="K21" s="127"/>
      <c r="L21" s="124">
        <v>-4</v>
      </c>
      <c r="N21" s="109"/>
      <c r="O21" s="110"/>
    </row>
    <row r="22" spans="1:17" s="108" customFormat="1" ht="21" customHeight="1">
      <c r="A22" s="108" t="s">
        <v>243</v>
      </c>
      <c r="B22" s="126"/>
      <c r="D22" s="116"/>
      <c r="E22" s="127"/>
      <c r="F22" s="123">
        <v>111226</v>
      </c>
      <c r="G22" s="127"/>
      <c r="H22" s="123">
        <v>0</v>
      </c>
      <c r="I22" s="127"/>
      <c r="J22" s="124">
        <v>374518</v>
      </c>
      <c r="K22" s="127"/>
      <c r="L22" s="124">
        <v>0</v>
      </c>
      <c r="N22" s="109"/>
      <c r="O22" s="110"/>
    </row>
    <row r="23" spans="1:17" s="108" customFormat="1" ht="21" customHeight="1">
      <c r="A23" s="126" t="s">
        <v>161</v>
      </c>
      <c r="D23" s="131"/>
      <c r="E23" s="110"/>
      <c r="F23" s="123">
        <v>-3661761</v>
      </c>
      <c r="G23" s="110"/>
      <c r="H23" s="123">
        <v>-3277267</v>
      </c>
      <c r="I23" s="110"/>
      <c r="J23" s="124">
        <v>0</v>
      </c>
      <c r="K23" s="110"/>
      <c r="L23" s="124">
        <v>0</v>
      </c>
      <c r="N23" s="109"/>
    </row>
    <row r="24" spans="1:17" s="108" customFormat="1" ht="21" customHeight="1">
      <c r="A24" s="126" t="s">
        <v>208</v>
      </c>
      <c r="D24" s="132"/>
      <c r="E24" s="110"/>
      <c r="F24" s="123">
        <v>24547</v>
      </c>
      <c r="G24" s="110"/>
      <c r="H24" s="123">
        <v>39060</v>
      </c>
      <c r="I24" s="110"/>
      <c r="J24" s="124">
        <v>0</v>
      </c>
      <c r="K24" s="110"/>
      <c r="L24" s="124">
        <v>0</v>
      </c>
      <c r="N24" s="109"/>
    </row>
    <row r="25" spans="1:17" s="108" customFormat="1" ht="21" customHeight="1">
      <c r="A25" s="126" t="s">
        <v>220</v>
      </c>
      <c r="D25" s="132"/>
      <c r="E25" s="110"/>
      <c r="F25" s="123">
        <v>26684</v>
      </c>
      <c r="G25" s="110"/>
      <c r="H25" s="123">
        <v>-17791</v>
      </c>
      <c r="I25" s="110"/>
      <c r="J25" s="124">
        <v>0</v>
      </c>
      <c r="K25" s="110"/>
      <c r="L25" s="124">
        <v>0</v>
      </c>
      <c r="N25" s="109"/>
    </row>
    <row r="26" spans="1:17" s="108" customFormat="1" ht="21" customHeight="1">
      <c r="A26" s="128" t="s">
        <v>44</v>
      </c>
      <c r="B26" s="128"/>
      <c r="C26" s="128"/>
      <c r="D26" s="113"/>
      <c r="E26" s="133"/>
      <c r="F26" s="123">
        <v>-14190</v>
      </c>
      <c r="G26" s="133"/>
      <c r="H26" s="123">
        <v>-1429</v>
      </c>
      <c r="I26" s="133"/>
      <c r="J26" s="124">
        <v>-1144411</v>
      </c>
      <c r="K26" s="133"/>
      <c r="L26" s="124">
        <v>-834301</v>
      </c>
      <c r="N26" s="109"/>
      <c r="O26" s="110"/>
      <c r="P26" s="110"/>
      <c r="Q26" s="110"/>
    </row>
    <row r="27" spans="1:17" s="108" customFormat="1" ht="21" customHeight="1">
      <c r="A27" s="128" t="s">
        <v>45</v>
      </c>
      <c r="B27" s="129"/>
      <c r="C27" s="129"/>
      <c r="D27" s="113"/>
      <c r="E27" s="133"/>
      <c r="F27" s="123">
        <v>-442078</v>
      </c>
      <c r="G27" s="133"/>
      <c r="H27" s="123">
        <v>-759034</v>
      </c>
      <c r="I27" s="133"/>
      <c r="J27" s="124">
        <v>-139265</v>
      </c>
      <c r="K27" s="133"/>
      <c r="L27" s="124">
        <v>-170096</v>
      </c>
      <c r="N27" s="109"/>
      <c r="O27" s="110"/>
      <c r="P27" s="110"/>
      <c r="Q27" s="110"/>
    </row>
    <row r="28" spans="1:17" s="108" customFormat="1" ht="21" customHeight="1">
      <c r="A28" s="128" t="s">
        <v>199</v>
      </c>
      <c r="B28" s="129"/>
      <c r="C28" s="129"/>
      <c r="D28" s="113"/>
      <c r="E28" s="133"/>
      <c r="F28" s="123">
        <v>0</v>
      </c>
      <c r="G28" s="133"/>
      <c r="H28" s="123">
        <v>30</v>
      </c>
      <c r="I28" s="133"/>
      <c r="J28" s="124">
        <v>0</v>
      </c>
      <c r="K28" s="133"/>
      <c r="L28" s="124">
        <v>30</v>
      </c>
      <c r="N28" s="109"/>
      <c r="O28" s="110"/>
      <c r="P28" s="110"/>
      <c r="Q28" s="110"/>
    </row>
    <row r="29" spans="1:17" s="108" customFormat="1" ht="21" customHeight="1">
      <c r="D29" s="113"/>
      <c r="E29" s="110"/>
      <c r="F29" s="150">
        <f>SUM(F10:F28)</f>
        <v>3682973</v>
      </c>
      <c r="G29" s="110"/>
      <c r="H29" s="150">
        <f>SUM(H10:H28)</f>
        <v>4304146</v>
      </c>
      <c r="I29" s="110"/>
      <c r="J29" s="150">
        <f>SUM(J10:J28)</f>
        <v>-175981</v>
      </c>
      <c r="K29" s="110"/>
      <c r="L29" s="150">
        <f>SUM(L10:L28)</f>
        <v>-172748</v>
      </c>
      <c r="N29" s="109"/>
    </row>
    <row r="30" spans="1:17" s="108" customFormat="1" ht="21" customHeight="1">
      <c r="A30" s="125" t="s">
        <v>64</v>
      </c>
      <c r="D30" s="113"/>
      <c r="E30" s="127"/>
      <c r="G30" s="127"/>
      <c r="I30" s="127"/>
      <c r="J30" s="123"/>
      <c r="K30" s="127"/>
      <c r="L30" s="123"/>
      <c r="N30" s="109"/>
    </row>
    <row r="31" spans="1:17" s="108" customFormat="1" ht="21" customHeight="1">
      <c r="A31" s="126" t="s">
        <v>191</v>
      </c>
      <c r="D31" s="113"/>
      <c r="E31" s="127"/>
      <c r="F31" s="124">
        <v>-420282</v>
      </c>
      <c r="G31" s="127"/>
      <c r="H31" s="124">
        <v>-91309</v>
      </c>
      <c r="I31" s="127"/>
      <c r="J31" s="123">
        <v>0</v>
      </c>
      <c r="K31" s="127"/>
      <c r="L31" s="123">
        <v>0</v>
      </c>
      <c r="N31" s="109"/>
    </row>
    <row r="32" spans="1:17" s="108" customFormat="1" ht="21" customHeight="1">
      <c r="A32" s="134" t="s">
        <v>86</v>
      </c>
      <c r="B32" s="134"/>
      <c r="C32" s="134"/>
      <c r="D32" s="113"/>
      <c r="E32" s="127"/>
      <c r="F32" s="124">
        <v>-396599</v>
      </c>
      <c r="G32" s="127"/>
      <c r="H32" s="124">
        <v>76641</v>
      </c>
      <c r="I32" s="127"/>
      <c r="J32" s="123">
        <v>-4248</v>
      </c>
      <c r="K32" s="127"/>
      <c r="L32" s="123">
        <v>2448</v>
      </c>
      <c r="N32" s="109"/>
    </row>
    <row r="33" spans="1:20" s="108" customFormat="1" ht="21" customHeight="1">
      <c r="A33" s="128" t="s">
        <v>98</v>
      </c>
      <c r="B33" s="129"/>
      <c r="C33" s="129"/>
      <c r="D33" s="119"/>
      <c r="E33" s="127"/>
      <c r="F33" s="124">
        <v>23367</v>
      </c>
      <c r="G33" s="127"/>
      <c r="H33" s="124">
        <v>-573</v>
      </c>
      <c r="I33" s="127"/>
      <c r="J33" s="123">
        <v>57587</v>
      </c>
      <c r="K33" s="127"/>
      <c r="L33" s="123">
        <v>-40574</v>
      </c>
      <c r="N33" s="109"/>
      <c r="P33" s="110"/>
    </row>
    <row r="34" spans="1:20" s="108" customFormat="1" ht="21" customHeight="1">
      <c r="A34" s="135" t="s">
        <v>165</v>
      </c>
      <c r="B34" s="134"/>
      <c r="C34" s="134"/>
      <c r="D34" s="119"/>
      <c r="E34" s="127"/>
      <c r="F34" s="124">
        <v>1176360</v>
      </c>
      <c r="G34" s="127"/>
      <c r="H34" s="124">
        <v>909068</v>
      </c>
      <c r="I34" s="127"/>
      <c r="J34" s="123">
        <v>0</v>
      </c>
      <c r="K34" s="127"/>
      <c r="L34" s="123">
        <v>0</v>
      </c>
      <c r="N34" s="109"/>
    </row>
    <row r="35" spans="1:20" s="108" customFormat="1" ht="21" customHeight="1">
      <c r="A35" s="126" t="s">
        <v>9</v>
      </c>
      <c r="D35" s="113"/>
      <c r="E35" s="127"/>
      <c r="F35" s="124">
        <v>47264</v>
      </c>
      <c r="G35" s="127"/>
      <c r="H35" s="124">
        <v>-123740</v>
      </c>
      <c r="I35" s="127"/>
      <c r="J35" s="123">
        <v>0</v>
      </c>
      <c r="K35" s="127"/>
      <c r="L35" s="123">
        <v>0</v>
      </c>
      <c r="N35" s="109"/>
    </row>
    <row r="36" spans="1:20" s="108" customFormat="1" ht="21" customHeight="1">
      <c r="A36" s="128" t="s">
        <v>65</v>
      </c>
      <c r="B36" s="128"/>
      <c r="C36" s="129"/>
      <c r="D36" s="113"/>
      <c r="E36" s="127"/>
      <c r="F36" s="124">
        <v>67283</v>
      </c>
      <c r="G36" s="127"/>
      <c r="H36" s="124">
        <v>164255</v>
      </c>
      <c r="I36" s="127"/>
      <c r="J36" s="123">
        <v>4623</v>
      </c>
      <c r="K36" s="127"/>
      <c r="L36" s="123">
        <v>1355</v>
      </c>
      <c r="N36" s="109"/>
    </row>
    <row r="37" spans="1:20" s="108" customFormat="1" ht="21" customHeight="1">
      <c r="A37" s="126" t="s">
        <v>168</v>
      </c>
      <c r="D37" s="113"/>
      <c r="E37" s="127"/>
      <c r="F37" s="124">
        <v>10860</v>
      </c>
      <c r="G37" s="127"/>
      <c r="H37" s="124">
        <v>-902604</v>
      </c>
      <c r="I37" s="127"/>
      <c r="J37" s="123">
        <v>-100688</v>
      </c>
      <c r="K37" s="127"/>
      <c r="L37" s="123">
        <v>-162958</v>
      </c>
      <c r="N37" s="109"/>
    </row>
    <row r="38" spans="1:20" s="108" customFormat="1" ht="21" customHeight="1">
      <c r="A38" s="126" t="s">
        <v>25</v>
      </c>
      <c r="D38" s="113"/>
      <c r="E38" s="127"/>
      <c r="F38" s="124">
        <v>61709</v>
      </c>
      <c r="G38" s="127"/>
      <c r="H38" s="124">
        <v>116405</v>
      </c>
      <c r="I38" s="127"/>
      <c r="J38" s="123">
        <v>-613</v>
      </c>
      <c r="K38" s="127"/>
      <c r="L38" s="123">
        <v>316</v>
      </c>
      <c r="N38" s="109"/>
      <c r="P38" s="110"/>
      <c r="T38" s="110"/>
    </row>
    <row r="39" spans="1:20" s="108" customFormat="1" ht="21" customHeight="1">
      <c r="A39" s="126" t="s">
        <v>101</v>
      </c>
      <c r="D39" s="113"/>
      <c r="E39" s="133"/>
      <c r="F39" s="124">
        <v>-9566</v>
      </c>
      <c r="G39" s="133"/>
      <c r="H39" s="124">
        <v>11517</v>
      </c>
      <c r="I39" s="133"/>
      <c r="J39" s="123">
        <v>-12070</v>
      </c>
      <c r="K39" s="133"/>
      <c r="L39" s="123">
        <v>5476</v>
      </c>
      <c r="N39" s="109"/>
      <c r="P39" s="110"/>
    </row>
    <row r="40" spans="1:20" s="108" customFormat="1" ht="21" customHeight="1">
      <c r="A40" s="126" t="s">
        <v>88</v>
      </c>
      <c r="D40" s="113"/>
      <c r="E40" s="133"/>
      <c r="F40" s="136">
        <v>-34393</v>
      </c>
      <c r="G40" s="133"/>
      <c r="H40" s="136">
        <v>-13539</v>
      </c>
      <c r="I40" s="133"/>
      <c r="J40" s="137">
        <v>0</v>
      </c>
      <c r="K40" s="133"/>
      <c r="L40" s="137">
        <v>0</v>
      </c>
      <c r="N40" s="109"/>
    </row>
    <row r="41" spans="1:20" s="108" customFormat="1" ht="21" customHeight="1">
      <c r="A41" s="108" t="s">
        <v>99</v>
      </c>
      <c r="D41" s="113"/>
      <c r="E41" s="133"/>
      <c r="F41" s="148">
        <f>SUM(F29:F40)</f>
        <v>4208976</v>
      </c>
      <c r="G41" s="133"/>
      <c r="H41" s="148">
        <f>SUM(H29:H40)</f>
        <v>4450267</v>
      </c>
      <c r="I41" s="133"/>
      <c r="J41" s="148">
        <f>SUM(J29:J40)</f>
        <v>-231390</v>
      </c>
      <c r="K41" s="133"/>
      <c r="L41" s="148">
        <f>SUM(L29:L40)</f>
        <v>-366685</v>
      </c>
      <c r="N41" s="109"/>
    </row>
    <row r="42" spans="1:20" s="108" customFormat="1" ht="21" customHeight="1">
      <c r="A42" s="126" t="s">
        <v>221</v>
      </c>
      <c r="D42" s="113"/>
      <c r="E42" s="133"/>
      <c r="F42" s="123">
        <v>-225063</v>
      </c>
      <c r="G42" s="133"/>
      <c r="H42" s="123">
        <v>-32058</v>
      </c>
      <c r="I42" s="133"/>
      <c r="J42" s="123">
        <v>-5125</v>
      </c>
      <c r="K42" s="133"/>
      <c r="L42" s="123">
        <v>5684</v>
      </c>
      <c r="N42" s="109"/>
      <c r="P42" s="110"/>
    </row>
    <row r="43" spans="1:20" s="115" customFormat="1" ht="21" customHeight="1">
      <c r="A43" s="115" t="s">
        <v>100</v>
      </c>
      <c r="D43" s="113"/>
      <c r="E43" s="110"/>
      <c r="F43" s="151">
        <f>SUM(F41:F42)</f>
        <v>3983913</v>
      </c>
      <c r="G43" s="110"/>
      <c r="H43" s="151">
        <f>SUM(H41:H42)</f>
        <v>4418209</v>
      </c>
      <c r="I43" s="110"/>
      <c r="J43" s="151">
        <f>SUM(J41:J42)</f>
        <v>-236515</v>
      </c>
      <c r="K43" s="110"/>
      <c r="L43" s="151">
        <f>SUM(L41:L42)</f>
        <v>-361001</v>
      </c>
      <c r="N43" s="138"/>
    </row>
    <row r="44" spans="1:20" s="115" customFormat="1" ht="21" customHeight="1">
      <c r="D44" s="113"/>
      <c r="E44" s="110"/>
      <c r="F44" s="139"/>
      <c r="G44" s="110"/>
      <c r="H44" s="139"/>
      <c r="I44" s="110"/>
      <c r="J44" s="139"/>
      <c r="K44" s="110"/>
      <c r="L44" s="139"/>
      <c r="N44" s="138"/>
    </row>
    <row r="45" spans="1:20" s="108" customFormat="1" ht="18.95" customHeight="1">
      <c r="A45" s="197" t="s">
        <v>124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N45" s="109"/>
    </row>
    <row r="46" spans="1:20" s="108" customFormat="1" ht="18.95" customHeight="1">
      <c r="A46" s="194" t="s">
        <v>85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N46" s="109"/>
    </row>
    <row r="47" spans="1:20" s="105" customFormat="1" ht="18.95" customHeight="1">
      <c r="A47" s="107"/>
      <c r="B47" s="107"/>
      <c r="C47" s="107"/>
      <c r="D47" s="110"/>
      <c r="E47" s="111"/>
      <c r="F47" s="107"/>
      <c r="G47" s="111"/>
      <c r="H47" s="107"/>
      <c r="I47" s="111"/>
      <c r="J47" s="107"/>
      <c r="K47" s="111"/>
      <c r="L47" s="107"/>
      <c r="N47" s="106"/>
    </row>
    <row r="48" spans="1:20" s="108" customFormat="1" ht="18.95" customHeight="1">
      <c r="A48" s="112"/>
      <c r="B48" s="112"/>
      <c r="C48" s="112"/>
      <c r="D48" s="113"/>
      <c r="E48" s="114"/>
      <c r="F48" s="195" t="s">
        <v>0</v>
      </c>
      <c r="G48" s="195"/>
      <c r="H48" s="195"/>
      <c r="I48" s="114"/>
      <c r="J48" s="195" t="s">
        <v>1</v>
      </c>
      <c r="K48" s="195"/>
      <c r="L48" s="195"/>
      <c r="N48" s="109"/>
    </row>
    <row r="49" spans="1:16" s="108" customFormat="1" ht="18.95" customHeight="1">
      <c r="A49" s="112"/>
      <c r="B49" s="112"/>
      <c r="C49" s="112"/>
      <c r="D49" s="113"/>
      <c r="E49" s="114"/>
      <c r="F49" s="193" t="s">
        <v>211</v>
      </c>
      <c r="G49" s="193"/>
      <c r="H49" s="193"/>
      <c r="I49" s="114"/>
      <c r="J49" s="193" t="s">
        <v>211</v>
      </c>
      <c r="K49" s="193"/>
      <c r="L49" s="193"/>
      <c r="N49" s="109"/>
    </row>
    <row r="50" spans="1:16" s="108" customFormat="1" ht="18.95" customHeight="1">
      <c r="A50" s="115"/>
      <c r="B50" s="115"/>
      <c r="C50" s="115"/>
      <c r="D50" s="113"/>
      <c r="F50" s="193" t="s">
        <v>210</v>
      </c>
      <c r="G50" s="193"/>
      <c r="H50" s="193"/>
      <c r="J50" s="193" t="s">
        <v>210</v>
      </c>
      <c r="K50" s="193"/>
      <c r="L50" s="193"/>
      <c r="N50" s="109"/>
    </row>
    <row r="51" spans="1:16" s="108" customFormat="1" ht="18.95" customHeight="1">
      <c r="A51" s="115"/>
      <c r="C51" s="115"/>
      <c r="D51" s="116"/>
      <c r="E51" s="117"/>
      <c r="F51" s="118" t="s">
        <v>204</v>
      </c>
      <c r="G51" s="117"/>
      <c r="H51" s="118" t="s">
        <v>187</v>
      </c>
      <c r="I51" s="117"/>
      <c r="J51" s="118" t="s">
        <v>204</v>
      </c>
      <c r="K51" s="117"/>
      <c r="L51" s="118" t="s">
        <v>187</v>
      </c>
      <c r="N51" s="109"/>
    </row>
    <row r="52" spans="1:16" s="108" customFormat="1" ht="18.95" customHeight="1">
      <c r="A52" s="112"/>
      <c r="B52" s="112"/>
      <c r="C52" s="112"/>
      <c r="D52" s="113"/>
      <c r="E52" s="114"/>
      <c r="F52" s="196" t="s">
        <v>82</v>
      </c>
      <c r="G52" s="196"/>
      <c r="H52" s="196"/>
      <c r="I52" s="196"/>
      <c r="J52" s="196"/>
      <c r="K52" s="196"/>
      <c r="L52" s="196"/>
      <c r="N52" s="109"/>
    </row>
    <row r="53" spans="1:16" s="108" customFormat="1" ht="21" customHeight="1">
      <c r="A53" s="120" t="s">
        <v>66</v>
      </c>
      <c r="D53" s="113"/>
      <c r="E53" s="127"/>
      <c r="F53" s="123"/>
      <c r="G53" s="127"/>
      <c r="H53" s="123"/>
      <c r="I53" s="127"/>
      <c r="J53" s="123"/>
      <c r="K53" s="127"/>
      <c r="L53" s="123"/>
      <c r="N53" s="109"/>
    </row>
    <row r="54" spans="1:16" s="108" customFormat="1" ht="21" customHeight="1">
      <c r="A54" s="108" t="s">
        <v>202</v>
      </c>
      <c r="D54" s="113"/>
      <c r="F54" s="123">
        <v>-1566961</v>
      </c>
      <c r="H54" s="123">
        <v>-23020092</v>
      </c>
      <c r="J54" s="123">
        <v>-1515584</v>
      </c>
      <c r="L54" s="123">
        <v>-869031</v>
      </c>
      <c r="N54" s="109"/>
    </row>
    <row r="55" spans="1:16" s="108" customFormat="1" ht="21" customHeight="1">
      <c r="A55" s="108" t="s">
        <v>244</v>
      </c>
      <c r="D55" s="113"/>
      <c r="F55" s="123">
        <v>85740</v>
      </c>
      <c r="H55" s="123">
        <v>0</v>
      </c>
      <c r="J55" s="123">
        <v>0</v>
      </c>
      <c r="L55" s="123">
        <v>0</v>
      </c>
      <c r="N55" s="109"/>
    </row>
    <row r="56" spans="1:16" s="108" customFormat="1" ht="21" customHeight="1">
      <c r="A56" s="108" t="s">
        <v>222</v>
      </c>
      <c r="D56" s="113"/>
      <c r="F56" s="123">
        <v>-1513423</v>
      </c>
      <c r="H56" s="123">
        <v>1224496</v>
      </c>
      <c r="J56" s="123">
        <v>-23213</v>
      </c>
      <c r="L56" s="123">
        <v>822528</v>
      </c>
      <c r="N56" s="109"/>
    </row>
    <row r="57" spans="1:16" s="108" customFormat="1" ht="21" customHeight="1">
      <c r="A57" s="108" t="s">
        <v>245</v>
      </c>
      <c r="F57" s="123">
        <v>51000</v>
      </c>
      <c r="H57" s="123">
        <v>0</v>
      </c>
      <c r="J57" s="123">
        <v>51000</v>
      </c>
      <c r="L57" s="123">
        <v>80580</v>
      </c>
      <c r="N57" s="109"/>
    </row>
    <row r="58" spans="1:16" s="108" customFormat="1" ht="21" customHeight="1">
      <c r="A58" s="126" t="s">
        <v>241</v>
      </c>
      <c r="F58" s="123">
        <v>-184158</v>
      </c>
      <c r="H58" s="123">
        <v>-1190459</v>
      </c>
      <c r="J58" s="123">
        <v>-184158</v>
      </c>
      <c r="L58" s="123">
        <v>-278831</v>
      </c>
      <c r="N58" s="109"/>
    </row>
    <row r="59" spans="1:16" s="108" customFormat="1" ht="21" customHeight="1">
      <c r="A59" s="126" t="s">
        <v>231</v>
      </c>
      <c r="F59" s="123">
        <v>85000</v>
      </c>
      <c r="H59" s="123">
        <v>0</v>
      </c>
      <c r="J59" s="123">
        <v>85000</v>
      </c>
      <c r="L59" s="123">
        <v>0</v>
      </c>
      <c r="N59" s="109"/>
    </row>
    <row r="60" spans="1:16" s="108" customFormat="1" ht="21" customHeight="1">
      <c r="A60" s="126" t="s">
        <v>223</v>
      </c>
      <c r="F60" s="123">
        <v>46</v>
      </c>
      <c r="H60" s="123">
        <v>23739</v>
      </c>
      <c r="J60" s="123">
        <v>10</v>
      </c>
      <c r="L60" s="123">
        <v>4</v>
      </c>
      <c r="N60" s="109"/>
    </row>
    <row r="61" spans="1:16" s="108" customFormat="1" ht="21" customHeight="1">
      <c r="A61" s="126" t="s">
        <v>136</v>
      </c>
      <c r="F61" s="123">
        <v>-633158</v>
      </c>
      <c r="H61" s="123">
        <v>-835884</v>
      </c>
      <c r="J61" s="123">
        <v>-7951</v>
      </c>
      <c r="L61" s="123">
        <v>-1667</v>
      </c>
      <c r="N61" s="109"/>
    </row>
    <row r="62" spans="1:16" s="108" customFormat="1" ht="21" customHeight="1">
      <c r="A62" s="126" t="s">
        <v>246</v>
      </c>
      <c r="F62" s="123">
        <v>-8463</v>
      </c>
      <c r="H62" s="123">
        <v>-11122</v>
      </c>
      <c r="J62" s="123">
        <v>0</v>
      </c>
      <c r="L62" s="123">
        <v>-150</v>
      </c>
      <c r="N62" s="109"/>
    </row>
    <row r="63" spans="1:16" s="108" customFormat="1" ht="21" customHeight="1">
      <c r="A63" s="126" t="s">
        <v>68</v>
      </c>
      <c r="F63" s="123">
        <v>1670431</v>
      </c>
      <c r="H63" s="123">
        <v>820941</v>
      </c>
      <c r="J63" s="123">
        <v>1144411</v>
      </c>
      <c r="L63" s="123">
        <v>834301</v>
      </c>
      <c r="N63" s="109"/>
      <c r="P63" s="110"/>
    </row>
    <row r="64" spans="1:16" s="108" customFormat="1" ht="21" customHeight="1">
      <c r="A64" s="126" t="s">
        <v>67</v>
      </c>
      <c r="F64" s="123">
        <v>234263</v>
      </c>
      <c r="H64" s="123">
        <v>573113</v>
      </c>
      <c r="J64" s="123">
        <v>30611</v>
      </c>
      <c r="L64" s="123">
        <v>46660</v>
      </c>
      <c r="N64" s="109"/>
      <c r="P64" s="110"/>
    </row>
    <row r="65" spans="1:18" s="115" customFormat="1" ht="21" customHeight="1">
      <c r="A65" s="140" t="s">
        <v>159</v>
      </c>
      <c r="D65" s="113"/>
      <c r="E65" s="110"/>
      <c r="F65" s="151">
        <f>SUM(F54:F64)</f>
        <v>-1779683</v>
      </c>
      <c r="G65" s="110"/>
      <c r="H65" s="151">
        <f>SUM(H54:H64)</f>
        <v>-22415268</v>
      </c>
      <c r="I65" s="110"/>
      <c r="J65" s="151">
        <f>SUM(J54:J64)</f>
        <v>-419874</v>
      </c>
      <c r="K65" s="110"/>
      <c r="L65" s="151">
        <f>SUM(L54:L64)</f>
        <v>634394</v>
      </c>
      <c r="N65" s="138"/>
    </row>
    <row r="66" spans="1:18" s="105" customFormat="1" ht="14.45" customHeight="1">
      <c r="A66" s="107"/>
      <c r="B66" s="107"/>
      <c r="C66" s="107"/>
      <c r="D66" s="110"/>
      <c r="E66" s="111"/>
      <c r="F66" s="107"/>
      <c r="G66" s="111"/>
      <c r="H66" s="107"/>
      <c r="I66" s="111"/>
      <c r="J66" s="107"/>
      <c r="K66" s="111"/>
      <c r="L66" s="107"/>
      <c r="N66" s="106"/>
    </row>
    <row r="67" spans="1:18" s="108" customFormat="1" ht="21" customHeight="1">
      <c r="A67" s="120" t="s">
        <v>69</v>
      </c>
      <c r="D67" s="113"/>
      <c r="E67" s="127"/>
      <c r="F67" s="123"/>
      <c r="G67" s="127"/>
      <c r="H67" s="123"/>
      <c r="I67" s="127"/>
      <c r="J67" s="123"/>
      <c r="K67" s="127"/>
      <c r="L67" s="123"/>
      <c r="N67" s="109"/>
    </row>
    <row r="68" spans="1:18" s="108" customFormat="1" ht="21" customHeight="1">
      <c r="A68" s="141" t="s">
        <v>72</v>
      </c>
      <c r="D68" s="113"/>
      <c r="E68" s="127"/>
      <c r="F68" s="123">
        <v>10461527</v>
      </c>
      <c r="G68" s="127"/>
      <c r="H68" s="123">
        <v>19590510</v>
      </c>
      <c r="I68" s="127"/>
      <c r="J68" s="123">
        <v>9280000</v>
      </c>
      <c r="K68" s="127"/>
      <c r="L68" s="123">
        <v>12743000</v>
      </c>
      <c r="N68" s="109"/>
      <c r="P68" s="110"/>
      <c r="R68" s="110"/>
    </row>
    <row r="69" spans="1:18" s="108" customFormat="1" ht="21" customHeight="1">
      <c r="A69" s="134" t="s">
        <v>137</v>
      </c>
      <c r="B69" s="134"/>
      <c r="C69" s="134"/>
      <c r="D69" s="113"/>
      <c r="F69" s="123">
        <v>-8444366</v>
      </c>
      <c r="H69" s="123">
        <v>-4558988</v>
      </c>
      <c r="J69" s="123">
        <v>-6100000</v>
      </c>
      <c r="L69" s="123">
        <v>0</v>
      </c>
      <c r="N69" s="109"/>
    </row>
    <row r="70" spans="1:18" s="108" customFormat="1" ht="21" customHeight="1">
      <c r="A70" s="134" t="s">
        <v>106</v>
      </c>
      <c r="B70" s="134"/>
      <c r="C70" s="134"/>
      <c r="D70" s="113"/>
      <c r="F70" s="123">
        <v>0</v>
      </c>
      <c r="H70" s="123">
        <v>10492150</v>
      </c>
      <c r="J70" s="123">
        <v>0</v>
      </c>
      <c r="L70" s="123">
        <v>5000000</v>
      </c>
      <c r="N70" s="109"/>
    </row>
    <row r="71" spans="1:18" s="108" customFormat="1" ht="21" customHeight="1">
      <c r="A71" s="134" t="s">
        <v>113</v>
      </c>
      <c r="B71" s="134"/>
      <c r="C71" s="134"/>
      <c r="D71" s="113"/>
      <c r="F71" s="123">
        <v>-1159031</v>
      </c>
      <c r="H71" s="123">
        <v>-17650176</v>
      </c>
      <c r="J71" s="123">
        <v>0</v>
      </c>
      <c r="L71" s="123">
        <v>-16500000</v>
      </c>
      <c r="N71" s="109"/>
    </row>
    <row r="72" spans="1:18" s="108" customFormat="1" ht="21" customHeight="1">
      <c r="A72" s="134" t="s">
        <v>224</v>
      </c>
      <c r="B72" s="134"/>
      <c r="C72" s="134"/>
      <c r="D72" s="113"/>
      <c r="F72" s="123">
        <v>0</v>
      </c>
      <c r="H72" s="123">
        <v>15300</v>
      </c>
      <c r="J72" s="123">
        <v>0</v>
      </c>
      <c r="L72" s="123">
        <v>0</v>
      </c>
      <c r="N72" s="109"/>
    </row>
    <row r="73" spans="1:18" s="108" customFormat="1" ht="21" customHeight="1">
      <c r="A73" s="141" t="s">
        <v>163</v>
      </c>
      <c r="B73" s="142"/>
      <c r="D73" s="113"/>
      <c r="F73" s="123">
        <v>0</v>
      </c>
      <c r="H73" s="123">
        <v>-402900</v>
      </c>
      <c r="J73" s="123">
        <v>-5000</v>
      </c>
      <c r="L73" s="123">
        <v>-207600</v>
      </c>
      <c r="N73" s="109"/>
    </row>
    <row r="74" spans="1:18" s="108" customFormat="1" ht="21" customHeight="1">
      <c r="A74" s="141" t="s">
        <v>147</v>
      </c>
      <c r="B74" s="142"/>
      <c r="D74" s="113"/>
      <c r="F74" s="123">
        <v>-106779</v>
      </c>
      <c r="H74" s="123">
        <v>-168498</v>
      </c>
      <c r="J74" s="123">
        <v>-15383</v>
      </c>
      <c r="L74" s="123">
        <v>-12545</v>
      </c>
      <c r="N74" s="109"/>
    </row>
    <row r="75" spans="1:18" s="108" customFormat="1" ht="21" customHeight="1">
      <c r="A75" s="141" t="s">
        <v>71</v>
      </c>
      <c r="B75" s="142"/>
      <c r="D75" s="113"/>
      <c r="F75" s="123">
        <v>-1739319</v>
      </c>
      <c r="H75" s="123">
        <v>-1739067</v>
      </c>
      <c r="J75" s="123">
        <v>-1739319</v>
      </c>
      <c r="L75" s="123">
        <v>-1739067</v>
      </c>
      <c r="N75" s="109"/>
    </row>
    <row r="76" spans="1:18" s="108" customFormat="1" ht="21" customHeight="1">
      <c r="A76" s="141" t="s">
        <v>172</v>
      </c>
      <c r="F76" s="123">
        <v>-359098</v>
      </c>
      <c r="H76" s="123">
        <v>-352353</v>
      </c>
      <c r="J76" s="123">
        <v>0</v>
      </c>
      <c r="L76" s="123">
        <v>0</v>
      </c>
      <c r="N76" s="109"/>
      <c r="P76" s="110"/>
    </row>
    <row r="77" spans="1:18" s="108" customFormat="1" ht="21" customHeight="1">
      <c r="A77" s="141" t="s">
        <v>70</v>
      </c>
      <c r="F77" s="123">
        <v>-1971157</v>
      </c>
      <c r="H77" s="123">
        <v>-1903850</v>
      </c>
      <c r="J77" s="123">
        <v>-631455</v>
      </c>
      <c r="L77" s="123">
        <v>-459223</v>
      </c>
      <c r="N77" s="109"/>
      <c r="P77" s="110"/>
    </row>
    <row r="78" spans="1:18" s="115" customFormat="1" ht="21" customHeight="1">
      <c r="A78" s="140" t="s">
        <v>111</v>
      </c>
      <c r="D78" s="110"/>
      <c r="E78" s="110"/>
      <c r="F78" s="152">
        <f>SUM(F68:F77)</f>
        <v>-3318223</v>
      </c>
      <c r="G78" s="110"/>
      <c r="H78" s="152">
        <f>SUM(H68:H77)</f>
        <v>3322128</v>
      </c>
      <c r="I78" s="110"/>
      <c r="J78" s="152">
        <f>SUM(J68:J77)</f>
        <v>788843</v>
      </c>
      <c r="K78" s="110"/>
      <c r="L78" s="152">
        <f>SUM(L68:L77)</f>
        <v>-1175435</v>
      </c>
      <c r="N78" s="138"/>
    </row>
    <row r="79" spans="1:18" s="105" customFormat="1" ht="14.45" customHeight="1">
      <c r="A79" s="107"/>
      <c r="B79" s="107"/>
      <c r="C79" s="107"/>
      <c r="D79" s="110"/>
      <c r="E79" s="111"/>
      <c r="F79" s="107"/>
      <c r="G79" s="111"/>
      <c r="H79" s="107"/>
      <c r="I79" s="111"/>
      <c r="J79" s="107"/>
      <c r="K79" s="111"/>
      <c r="L79" s="107"/>
      <c r="N79" s="106"/>
    </row>
    <row r="80" spans="1:18" s="115" customFormat="1" ht="21" customHeight="1">
      <c r="A80" s="108" t="s">
        <v>176</v>
      </c>
      <c r="D80" s="113"/>
      <c r="E80" s="127"/>
      <c r="G80" s="127"/>
      <c r="I80" s="127"/>
      <c r="K80" s="127"/>
      <c r="M80" s="115" t="s">
        <v>96</v>
      </c>
      <c r="N80" s="138"/>
    </row>
    <row r="81" spans="1:14" s="115" customFormat="1" ht="21" customHeight="1">
      <c r="A81" s="108"/>
      <c r="B81" s="108" t="s">
        <v>102</v>
      </c>
      <c r="C81" s="108"/>
      <c r="D81" s="113"/>
      <c r="E81" s="127"/>
      <c r="F81" s="148">
        <f>SUM(F43,F65,F78)</f>
        <v>-1113993</v>
      </c>
      <c r="G81" s="127"/>
      <c r="H81" s="148">
        <f>SUM(H43,H65,H78)</f>
        <v>-14674931</v>
      </c>
      <c r="I81" s="123"/>
      <c r="J81" s="148">
        <f>SUM(J43,J65,J78)</f>
        <v>132454</v>
      </c>
      <c r="K81" s="127"/>
      <c r="L81" s="148">
        <f>SUM(L43,L65,L78)</f>
        <v>-902042</v>
      </c>
      <c r="N81" s="138"/>
    </row>
    <row r="82" spans="1:14" s="115" customFormat="1" ht="21" customHeight="1">
      <c r="A82" s="108" t="s">
        <v>138</v>
      </c>
      <c r="B82" s="108"/>
      <c r="C82" s="108"/>
      <c r="D82" s="113"/>
      <c r="E82" s="127"/>
      <c r="F82" s="136">
        <v>-231113</v>
      </c>
      <c r="G82" s="127"/>
      <c r="H82" s="136">
        <v>1400172</v>
      </c>
      <c r="I82" s="127"/>
      <c r="J82" s="136">
        <v>0</v>
      </c>
      <c r="K82" s="127"/>
      <c r="L82" s="136">
        <v>0</v>
      </c>
      <c r="N82" s="138"/>
    </row>
    <row r="83" spans="1:14" s="115" customFormat="1" ht="21" customHeight="1">
      <c r="A83" s="115" t="s">
        <v>176</v>
      </c>
      <c r="B83" s="108"/>
      <c r="C83" s="108"/>
      <c r="D83" s="113"/>
      <c r="E83" s="127"/>
      <c r="F83" s="153">
        <f>SUM(F81:F82)</f>
        <v>-1345106</v>
      </c>
      <c r="G83" s="127"/>
      <c r="H83" s="153">
        <f>SUM(H81:H82)</f>
        <v>-13274759</v>
      </c>
      <c r="I83" s="127"/>
      <c r="J83" s="153">
        <f>SUM(J81:J82)</f>
        <v>132454</v>
      </c>
      <c r="K83" s="127"/>
      <c r="L83" s="153">
        <f>SUM(L81:L82)</f>
        <v>-902042</v>
      </c>
      <c r="N83" s="138"/>
    </row>
    <row r="84" spans="1:14" s="108" customFormat="1" ht="21" customHeight="1">
      <c r="A84" s="143" t="s">
        <v>123</v>
      </c>
      <c r="D84" s="113"/>
      <c r="E84" s="133"/>
      <c r="F84" s="124">
        <v>8929518</v>
      </c>
      <c r="G84" s="133"/>
      <c r="H84" s="124">
        <v>23563041</v>
      </c>
      <c r="I84" s="133"/>
      <c r="J84" s="124">
        <v>760668</v>
      </c>
      <c r="K84" s="133"/>
      <c r="L84" s="124">
        <v>1386407</v>
      </c>
      <c r="N84" s="109"/>
    </row>
    <row r="85" spans="1:14" s="108" customFormat="1" ht="21" customHeight="1" thickBot="1">
      <c r="A85" s="140" t="s">
        <v>218</v>
      </c>
      <c r="B85" s="115"/>
      <c r="C85" s="115"/>
      <c r="D85" s="110"/>
      <c r="E85" s="110"/>
      <c r="F85" s="154">
        <f>SUM(F83:F84)</f>
        <v>7584412</v>
      </c>
      <c r="G85" s="110"/>
      <c r="H85" s="154">
        <f>SUM(H83:H84)</f>
        <v>10288282</v>
      </c>
      <c r="I85" s="110"/>
      <c r="J85" s="154">
        <f>SUM(J83:J84)</f>
        <v>893122</v>
      </c>
      <c r="K85" s="110"/>
      <c r="L85" s="154">
        <f>SUM(L83:L84)</f>
        <v>484365</v>
      </c>
      <c r="N85" s="109"/>
    </row>
    <row r="86" spans="1:14" ht="18.95" customHeight="1" thickTop="1"/>
  </sheetData>
  <sheetProtection formatCells="0" formatColumns="0" formatRows="0" insertColumns="0" insertRows="0" insertHyperlinks="0" deleteColumns="0" deleteRows="0" sort="0" autoFilter="0" pivotTables="0"/>
  <mergeCells count="17">
    <mergeCell ref="F50:H50"/>
    <mergeCell ref="J50:L50"/>
    <mergeCell ref="F52:L52"/>
    <mergeCell ref="F8:L8"/>
    <mergeCell ref="A45:L45"/>
    <mergeCell ref="A46:L46"/>
    <mergeCell ref="F48:H48"/>
    <mergeCell ref="J48:L48"/>
    <mergeCell ref="F49:H49"/>
    <mergeCell ref="J49:L49"/>
    <mergeCell ref="F6:H6"/>
    <mergeCell ref="J6:L6"/>
    <mergeCell ref="A2:L2"/>
    <mergeCell ref="F4:H4"/>
    <mergeCell ref="J4:L4"/>
    <mergeCell ref="F5:H5"/>
    <mergeCell ref="J5:L5"/>
  </mergeCells>
  <pageMargins left="0.7" right="0.7" top="0.48" bottom="0.5" header="0.5" footer="0.5"/>
  <pageSetup paperSize="9" scale="71" firstPageNumber="12" fitToHeight="2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3B86314-19C2-4549-B6BC-DAFCE00EE5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69A158-90F2-4A68-8937-EA811C176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A95569-36F0-4F90-A236-8661873F531F}">
  <ds:schemaRefs>
    <ds:schemaRef ds:uri="http://schemas.microsoft.com/office/2006/documentManagement/types"/>
    <ds:schemaRef ds:uri="f6ba49b0-bcda-4796-8236-5b5cc1493ace"/>
    <ds:schemaRef ds:uri="http://schemas.microsoft.com/office/infopath/2007/PartnerControls"/>
    <ds:schemaRef ds:uri="http://purl.org/dc/dcmitype/"/>
    <ds:schemaRef ds:uri="http://www.w3.org/XML/1998/namespace"/>
    <ds:schemaRef ds:uri="http://schemas.microsoft.com/sharepoint/v3"/>
    <ds:schemaRef ds:uri="http://schemas.openxmlformats.org/package/2006/metadata/core-properties"/>
    <ds:schemaRef ds:uri="4243d5be-521d-4052-81ca-f0f31ea6f2da"/>
    <ds:schemaRef ds:uri="05716746-add9-412a-97a9-1b5167d151a3"/>
    <ds:schemaRef ds:uri="http://schemas.microsoft.com/office/2006/metadata/properties"/>
    <ds:schemaRef ds:uri="http://purl.org/dc/terms/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SFP 3-5</vt:lpstr>
      <vt:lpstr>PL 3M (6)</vt:lpstr>
      <vt:lpstr>PL 6M (7)</vt:lpstr>
      <vt:lpstr>EQ-Consol Q2-24 (8)</vt:lpstr>
      <vt:lpstr>EQ-Conso Q2-25 (9)</vt:lpstr>
      <vt:lpstr>EQ-Separate Q2-24 (10)</vt:lpstr>
      <vt:lpstr>EQ-Separate Q2'25 (11)</vt:lpstr>
      <vt:lpstr>CF (12-13)</vt:lpstr>
      <vt:lpstr>'CF (12-13)'!Print_Area</vt:lpstr>
      <vt:lpstr>'EQ-Conso Q2-25 (9)'!Print_Area</vt:lpstr>
      <vt:lpstr>'EQ-Consol Q2-24 (8)'!Print_Area</vt:lpstr>
      <vt:lpstr>'EQ-Separate Q2-24 (10)'!Print_Area</vt:lpstr>
      <vt:lpstr>'EQ-Separate Q2''25 (11)'!Print_Area</vt:lpstr>
      <vt:lpstr>'PL 3M (6)'!Print_Area</vt:lpstr>
      <vt:lpstr>'PL 6M (7)'!Print_Area</vt:lpstr>
      <vt:lpstr>'SFP 3-5'!Print_Area</vt:lpstr>
      <vt:lpstr>'PL 3M (6)'!Print_Titles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Prapaporn Sae-jew</cp:lastModifiedBy>
  <cp:lastPrinted>2025-08-04T07:56:37Z</cp:lastPrinted>
  <dcterms:created xsi:type="dcterms:W3CDTF">2013-10-27T05:22:12Z</dcterms:created>
  <dcterms:modified xsi:type="dcterms:W3CDTF">2025-08-13T09:35:17Z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2022-04-28T03:15:03Z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7abfb729-4947-4bd7-bcba-195767fecb84</vt:lpwstr>
  </property>
  <property fmtid="{D5CDD505-2E9C-101B-9397-08002B2CF9AE}" pid="8" name="MSIP_Label_4ed8881d-4062-46d6-b0ca-1cc939420954_ContentBits">
    <vt:lpwstr>0</vt:lpwstr>
  </property>
  <property fmtid="{D5CDD505-2E9C-101B-9397-08002B2CF9AE}" pid="9" name="ContentTypeId">
    <vt:lpwstr>0x010100FC3C573FF70E394A86433F5E112C33AA</vt:lpwstr>
  </property>
  <property fmtid="{D5CDD505-2E9C-101B-9397-08002B2CF9AE}" pid="10" name="SV_QUERY_LIST_4F35BF76-6C0D-4D9B-82B2-816C12CF3733">
    <vt:lpwstr>empty_477D106A-C0D6-4607-AEBD-E2C9D60EA279</vt:lpwstr>
  </property>
  <property fmtid="{D5CDD505-2E9C-101B-9397-08002B2CF9AE}" pid="11" name="SV_HIDDEN_GRID_QUERY_LIST_4F35BF76-6C0D-4D9B-82B2-816C12CF3733">
    <vt:lpwstr>empty_477D106A-C0D6-4607-AEBD-E2C9D60EA279</vt:lpwstr>
  </property>
</Properties>
</file>