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ไตรมาสRH\2025\Q-1\KPMG\ELCID-reviewed\FS_RATCH\EN\"/>
    </mc:Choice>
  </mc:AlternateContent>
  <xr:revisionPtr revIDLastSave="0" documentId="13_ncr:1_{F9434AE6-753F-4BD1-BE36-38855B0C4445}" xr6:coauthVersionLast="47" xr6:coauthVersionMax="47" xr10:uidLastSave="{00000000-0000-0000-0000-000000000000}"/>
  <bookViews>
    <workbookView xWindow="-120" yWindow="-120" windowWidth="29040" windowHeight="15720" tabRatio="715" xr2:uid="{00000000-000D-0000-FFFF-FFFF00000000}"/>
  </bookViews>
  <sheets>
    <sheet name="BS 2-3" sheetId="22" r:id="rId1"/>
    <sheet name="PL 4(3M)" sheetId="2" r:id="rId2"/>
    <sheet name="EQ Conso 24-5" sheetId="17" r:id="rId3"/>
    <sheet name="EQ Conso 25-6" sheetId="23" r:id="rId4"/>
    <sheet name="EQ Seperate 24-7" sheetId="21" r:id="rId5"/>
    <sheet name="EQ Seperate 25-8" sheetId="24" r:id="rId6"/>
    <sheet name="CF 9-10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197_2.3">[1]PR4!$B$1:$I$60</definedName>
    <definedName name="_Tax2">[2]Input!$D$19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>#REF!</definedName>
    <definedName name="AHFS_LIAB">'[3]18.1'!$F$28</definedName>
    <definedName name="AnSheetStartDate">[4]Ass!$F$16</definedName>
    <definedName name="AS">#REF!</definedName>
    <definedName name="ASSOC_UNQUO">'[5]6.1'!$I$33</definedName>
    <definedName name="AVGPLJUL">'[6]Fx AUD'!$H$146</definedName>
    <definedName name="BE">#REF!</definedName>
    <definedName name="BORROW_STERM">'[3]15'!$I$19</definedName>
    <definedName name="BS">#REF!</definedName>
    <definedName name="BS_New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>#REF!</definedName>
    <definedName name="Data">[12]Active!$A$2</definedName>
    <definedName name="Data03">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 2-3'!$A$1:$L$103</definedName>
    <definedName name="_xlnm.Print_Area" localSheetId="6">'CF 9-10'!$A$1:$L$86</definedName>
    <definedName name="_xlnm.Print_Area" localSheetId="2">'EQ Conso 24-5'!$A$1:$AC$30</definedName>
    <definedName name="_xlnm.Print_Area" localSheetId="3">'EQ Conso 25-6'!$A$1:$AC$30</definedName>
    <definedName name="_xlnm.Print_Area" localSheetId="4">'EQ Seperate 24-7'!$A$1:$U$20</definedName>
    <definedName name="_xlnm.Print_Area" localSheetId="5">'EQ Seperate 25-8'!$A$1:$W$20</definedName>
    <definedName name="_xlnm.Print_Area" localSheetId="1">'PL 4(3M)'!$A$1:$K$62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5" l="1"/>
  <c r="Q17" i="24"/>
  <c r="Q19" i="24" s="1"/>
  <c r="W25" i="23"/>
  <c r="W19" i="23"/>
  <c r="J43" i="5" l="1"/>
  <c r="W15" i="23" l="1"/>
  <c r="U12" i="24"/>
  <c r="W12" i="24"/>
  <c r="F31" i="5"/>
  <c r="F43" i="5" s="1"/>
  <c r="H31" i="5"/>
  <c r="H43" i="5" s="1"/>
  <c r="L31" i="5"/>
  <c r="L43" i="5" s="1"/>
  <c r="L98" i="22" l="1"/>
  <c r="L100" i="22" s="1"/>
  <c r="J98" i="22"/>
  <c r="J100" i="22" s="1"/>
  <c r="H98" i="22"/>
  <c r="H100" i="22" s="1"/>
  <c r="F98" i="22"/>
  <c r="F100" i="22" s="1"/>
  <c r="L79" i="22"/>
  <c r="J79" i="22"/>
  <c r="H79" i="22"/>
  <c r="F79" i="22"/>
  <c r="L67" i="22"/>
  <c r="J67" i="22"/>
  <c r="H67" i="22"/>
  <c r="F67" i="22"/>
  <c r="L43" i="22"/>
  <c r="J43" i="22"/>
  <c r="H43" i="22"/>
  <c r="F43" i="22"/>
  <c r="L23" i="22"/>
  <c r="J23" i="22"/>
  <c r="H23" i="22"/>
  <c r="F23" i="22"/>
  <c r="L81" i="22" l="1"/>
  <c r="L102" i="22" s="1"/>
  <c r="H81" i="22"/>
  <c r="H102" i="22" s="1"/>
  <c r="L45" i="22"/>
  <c r="H45" i="22"/>
  <c r="J81" i="22"/>
  <c r="J102" i="22" s="1"/>
  <c r="F81" i="22"/>
  <c r="F102" i="22" s="1"/>
  <c r="J45" i="22"/>
  <c r="F45" i="22"/>
  <c r="L83" i="5" l="1"/>
  <c r="L85" i="5" s="1"/>
  <c r="L78" i="5"/>
  <c r="L66" i="5"/>
  <c r="L45" i="5"/>
  <c r="H83" i="5"/>
  <c r="H85" i="5" s="1"/>
  <c r="H78" i="5"/>
  <c r="H66" i="5"/>
  <c r="H45" i="5"/>
  <c r="S17" i="24"/>
  <c r="S19" i="24" s="1"/>
  <c r="O17" i="24"/>
  <c r="O19" i="24" s="1"/>
  <c r="M17" i="24"/>
  <c r="M19" i="24" s="1"/>
  <c r="K17" i="24"/>
  <c r="K19" i="24" s="1"/>
  <c r="I17" i="24"/>
  <c r="I19" i="24" s="1"/>
  <c r="G17" i="24"/>
  <c r="G19" i="24" s="1"/>
  <c r="E17" i="24"/>
  <c r="E19" i="24" s="1"/>
  <c r="U16" i="24"/>
  <c r="W16" i="24" s="1"/>
  <c r="W15" i="24"/>
  <c r="U15" i="24"/>
  <c r="U15" i="21"/>
  <c r="U12" i="21"/>
  <c r="U17" i="24" l="1"/>
  <c r="U19" i="24" s="1"/>
  <c r="W17" i="24"/>
  <c r="W19" i="24" s="1"/>
  <c r="Y19" i="23" l="1"/>
  <c r="AC19" i="23" s="1"/>
  <c r="AC20" i="23" s="1"/>
  <c r="AC22" i="23" s="1"/>
  <c r="U27" i="23"/>
  <c r="Q27" i="23"/>
  <c r="O27" i="23"/>
  <c r="M27" i="23"/>
  <c r="I27" i="23"/>
  <c r="G27" i="23"/>
  <c r="E27" i="23"/>
  <c r="E29" i="23" s="1"/>
  <c r="S27" i="23"/>
  <c r="K27" i="23"/>
  <c r="AA20" i="23"/>
  <c r="AA22" i="23" s="1"/>
  <c r="W20" i="23"/>
  <c r="W22" i="23" s="1"/>
  <c r="U20" i="23"/>
  <c r="U22" i="23" s="1"/>
  <c r="S20" i="23"/>
  <c r="S22" i="23" s="1"/>
  <c r="Q20" i="23"/>
  <c r="O20" i="23"/>
  <c r="M20" i="23"/>
  <c r="K20" i="23"/>
  <c r="K22" i="23" s="1"/>
  <c r="I20" i="23"/>
  <c r="I22" i="23" s="1"/>
  <c r="G20" i="23"/>
  <c r="G22" i="23" s="1"/>
  <c r="E20" i="23"/>
  <c r="E22" i="23" s="1"/>
  <c r="K59" i="2"/>
  <c r="K54" i="2"/>
  <c r="K61" i="2" s="1"/>
  <c r="K47" i="2"/>
  <c r="K37" i="2"/>
  <c r="K13" i="2"/>
  <c r="K25" i="2" s="1"/>
  <c r="K27" i="2" s="1"/>
  <c r="G61" i="2"/>
  <c r="G59" i="2"/>
  <c r="G54" i="2"/>
  <c r="G47" i="2"/>
  <c r="G37" i="2"/>
  <c r="G13" i="2"/>
  <c r="G25" i="2" s="1"/>
  <c r="G27" i="2" s="1"/>
  <c r="S15" i="21"/>
  <c r="W26" i="17"/>
  <c r="Y26" i="17" s="1"/>
  <c r="Y25" i="17"/>
  <c r="AC19" i="17"/>
  <c r="U29" i="23" l="1"/>
  <c r="G48" i="2"/>
  <c r="G49" i="2" s="1"/>
  <c r="K48" i="2"/>
  <c r="K49" i="2" s="1"/>
  <c r="Q22" i="23"/>
  <c r="Q29" i="23" s="1"/>
  <c r="M22" i="23"/>
  <c r="M29" i="23" s="1"/>
  <c r="O22" i="23"/>
  <c r="O29" i="23" s="1"/>
  <c r="S29" i="23"/>
  <c r="Y25" i="23"/>
  <c r="AC25" i="23" s="1"/>
  <c r="AA27" i="23"/>
  <c r="G29" i="23"/>
  <c r="I29" i="23"/>
  <c r="K29" i="23"/>
  <c r="Y20" i="23"/>
  <c r="Y22" i="23" s="1"/>
  <c r="Y15" i="23"/>
  <c r="W26" i="23"/>
  <c r="AC25" i="17"/>
  <c r="AC26" i="17"/>
  <c r="E61" i="2"/>
  <c r="E59" i="2"/>
  <c r="AA29" i="23" l="1"/>
  <c r="W27" i="23"/>
  <c r="W29" i="23" s="1"/>
  <c r="Y26" i="23"/>
  <c r="AC15" i="23"/>
  <c r="AC26" i="23" l="1"/>
  <c r="AC27" i="23" s="1"/>
  <c r="AC29" i="23" s="1"/>
  <c r="Y27" i="23"/>
  <c r="Y29" i="23" l="1"/>
  <c r="W15" i="17"/>
  <c r="Y15" i="17" s="1"/>
  <c r="AC15" i="17" s="1"/>
  <c r="I37" i="2" l="1"/>
  <c r="J78" i="5" l="1"/>
  <c r="F78" i="5"/>
  <c r="AA20" i="17" l="1"/>
  <c r="AA22" i="17" s="1"/>
  <c r="Y20" i="17"/>
  <c r="Y22" i="17" s="1"/>
  <c r="W20" i="17"/>
  <c r="W22" i="17" s="1"/>
  <c r="U20" i="17"/>
  <c r="U22" i="17" s="1"/>
  <c r="S20" i="17"/>
  <c r="S22" i="17" s="1"/>
  <c r="Q20" i="17"/>
  <c r="Q22" i="17" s="1"/>
  <c r="O20" i="17"/>
  <c r="O22" i="17" s="1"/>
  <c r="M20" i="17"/>
  <c r="M22" i="17" s="1"/>
  <c r="K20" i="17"/>
  <c r="K22" i="17" s="1"/>
  <c r="I20" i="17"/>
  <c r="I22" i="17" s="1"/>
  <c r="G20" i="17"/>
  <c r="G22" i="17" s="1"/>
  <c r="E20" i="17"/>
  <c r="E22" i="17" s="1"/>
  <c r="Q17" i="21" l="1"/>
  <c r="Q19" i="21" s="1"/>
  <c r="M17" i="21"/>
  <c r="M19" i="21" s="1"/>
  <c r="K17" i="21"/>
  <c r="K19" i="21" s="1"/>
  <c r="I17" i="21"/>
  <c r="I19" i="21" s="1"/>
  <c r="G17" i="21"/>
  <c r="G19" i="21" s="1"/>
  <c r="E17" i="21"/>
  <c r="E19" i="21" s="1"/>
  <c r="S16" i="21" l="1"/>
  <c r="O17" i="21"/>
  <c r="O19" i="21" s="1"/>
  <c r="E47" i="2"/>
  <c r="E37" i="2"/>
  <c r="U16" i="21" l="1"/>
  <c r="U17" i="21" s="1"/>
  <c r="U19" i="21" s="1"/>
  <c r="S17" i="21"/>
  <c r="S19" i="21" s="1"/>
  <c r="AC20" i="17" l="1"/>
  <c r="AC22" i="17" s="1"/>
  <c r="J66" i="5" l="1"/>
  <c r="AA27" i="17"/>
  <c r="AA29" i="17" s="1"/>
  <c r="U27" i="17"/>
  <c r="U29" i="17" s="1"/>
  <c r="K27" i="17"/>
  <c r="K29" i="17" s="1"/>
  <c r="F66" i="5" l="1"/>
  <c r="I47" i="2" l="1"/>
  <c r="S27" i="17" l="1"/>
  <c r="S29" i="17" s="1"/>
  <c r="Q27" i="17"/>
  <c r="Q29" i="17" s="1"/>
  <c r="O27" i="17"/>
  <c r="O29" i="17" s="1"/>
  <c r="M27" i="17"/>
  <c r="M29" i="17" s="1"/>
  <c r="I27" i="17"/>
  <c r="I29" i="17" s="1"/>
  <c r="G27" i="17"/>
  <c r="G29" i="17" s="1"/>
  <c r="E27" i="17"/>
  <c r="E29" i="17" s="1"/>
  <c r="E13" i="2" l="1"/>
  <c r="E25" i="2" s="1"/>
  <c r="E27" i="2" l="1"/>
  <c r="E48" i="2"/>
  <c r="F45" i="5"/>
  <c r="F83" i="5" s="1"/>
  <c r="F85" i="5" s="1"/>
  <c r="J45" i="5"/>
  <c r="I59" i="2"/>
  <c r="I54" i="2"/>
  <c r="I61" i="2" s="1"/>
  <c r="E54" i="2"/>
  <c r="I13" i="2"/>
  <c r="I25" i="2" s="1"/>
  <c r="I27" i="2" s="1"/>
  <c r="E49" i="2" l="1"/>
  <c r="J83" i="5"/>
  <c r="I48" i="2"/>
  <c r="J85" i="5" l="1"/>
  <c r="Y27" i="17"/>
  <c r="W27" i="17"/>
  <c r="AC27" i="17"/>
  <c r="I49" i="2"/>
  <c r="AC29" i="17" l="1"/>
  <c r="Y29" i="17"/>
  <c r="W29" i="17"/>
</calcChain>
</file>

<file path=xl/sharedStrings.xml><?xml version="1.0" encoding="utf-8"?>
<sst xmlns="http://schemas.openxmlformats.org/spreadsheetml/2006/main" count="468" uniqueCount="250">
  <si>
    <t>RATCH Group Public Company Limited and its subsidiaries</t>
  </si>
  <si>
    <t>Statement of financial position</t>
  </si>
  <si>
    <t xml:space="preserve">Consolidated </t>
  </si>
  <si>
    <t>Separate</t>
  </si>
  <si>
    <t>financial statements</t>
  </si>
  <si>
    <t>31 December</t>
  </si>
  <si>
    <t>Assets</t>
  </si>
  <si>
    <t>Notes</t>
  </si>
  <si>
    <t>2024</t>
  </si>
  <si>
    <t xml:space="preserve"> (Unaudited)</t>
  </si>
  <si>
    <t>(in thousand Baht)</t>
  </si>
  <si>
    <t>Current assets</t>
  </si>
  <si>
    <t>Cash and cash equivalents</t>
  </si>
  <si>
    <t>Trade accounts receivables</t>
  </si>
  <si>
    <t>Other current receivables</t>
  </si>
  <si>
    <t xml:space="preserve">Advances to and other current receivables from </t>
  </si>
  <si>
    <t>related parties</t>
  </si>
  <si>
    <t>Short-term loans to related parties</t>
  </si>
  <si>
    <t xml:space="preserve">Current portion of lease receivables </t>
  </si>
  <si>
    <t>Spare parts and supplies</t>
  </si>
  <si>
    <t>Other current financial assets</t>
  </si>
  <si>
    <t>Current portion of derivative assets</t>
  </si>
  <si>
    <t>Other current assets</t>
  </si>
  <si>
    <t>Total current assets</t>
  </si>
  <si>
    <t>Non-current assets</t>
  </si>
  <si>
    <t>Other non-current financial assets</t>
  </si>
  <si>
    <t>Investments in associates</t>
  </si>
  <si>
    <t>Investments in subsidiaries</t>
  </si>
  <si>
    <t>Investments in joint ventures</t>
  </si>
  <si>
    <t>Other non-current receivables from related parties</t>
  </si>
  <si>
    <t>Derivative assets</t>
  </si>
  <si>
    <t>Long-term loans to related parties</t>
  </si>
  <si>
    <t>Long-term loans to other parties</t>
  </si>
  <si>
    <t>Investment properties</t>
  </si>
  <si>
    <t>Land for future development projects</t>
  </si>
  <si>
    <t>Property, plant and equipment</t>
  </si>
  <si>
    <t>Right-of-use assets</t>
  </si>
  <si>
    <t>Goodwill</t>
  </si>
  <si>
    <t>Other intangible assets</t>
  </si>
  <si>
    <t>Lease receivables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</si>
  <si>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</si>
  <si>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</si>
  <si>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</si>
  <si>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</si>
  <si>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</si>
  <si>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</si>
  <si>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Short-term loans from financial institutions</t>
  </si>
  <si>
    <t>Short-term loans from related parties</t>
  </si>
  <si>
    <t>2, 6</t>
  </si>
  <si>
    <t>Trade payables and other current payables</t>
  </si>
  <si>
    <t xml:space="preserve">Derivative liabilities </t>
  </si>
  <si>
    <t xml:space="preserve">Current portion of long-term loans from </t>
  </si>
  <si>
    <t>financial institutions</t>
  </si>
  <si>
    <t>Current portion of debentures</t>
  </si>
  <si>
    <r>
      <t>Current portion of lease liabilities</t>
    </r>
    <r>
      <rPr>
        <i/>
        <sz val="11"/>
        <rFont val="Times New Roman"/>
        <family val="1"/>
      </rPr>
      <t xml:space="preserve"> </t>
    </r>
  </si>
  <si>
    <t>Current tax payable</t>
  </si>
  <si>
    <t>Other current liabilities</t>
  </si>
  <si>
    <t>Total current liabilities</t>
  </si>
  <si>
    <t>Non-current liabilities</t>
  </si>
  <si>
    <t>Long-term loans from financial institutions</t>
  </si>
  <si>
    <t>Long-term loans</t>
  </si>
  <si>
    <t>Lease liabilities</t>
  </si>
  <si>
    <t>Derivative liabilities</t>
  </si>
  <si>
    <t>Debentures</t>
  </si>
  <si>
    <t>Deferred tax liabilities</t>
  </si>
  <si>
    <t>Non-current provisions for employee benefits</t>
  </si>
  <si>
    <t>Other long-term provisions</t>
  </si>
  <si>
    <t>Other non-current liabilities</t>
  </si>
  <si>
    <t>Total non-current liabilities</t>
  </si>
  <si>
    <t>Total liabilities</t>
  </si>
  <si>
    <t>Equity</t>
  </si>
  <si>
    <t xml:space="preserve">Share capital: </t>
  </si>
  <si>
    <t>Authorised share capital</t>
  </si>
  <si>
    <t xml:space="preserve">(2,219,230,770 ordinary shares, par value </t>
  </si>
  <si>
    <t>at Baht 10 per share)</t>
  </si>
  <si>
    <t>Issued and paid-up share capital</t>
  </si>
  <si>
    <t xml:space="preserve">(2,174,999,985 ordinary shares, par value </t>
  </si>
  <si>
    <t>Share premium on ordinary shares</t>
  </si>
  <si>
    <t>Difference arising from common control transaction</t>
  </si>
  <si>
    <t xml:space="preserve">Retained earnings </t>
  </si>
  <si>
    <t>Appropriated</t>
  </si>
  <si>
    <t xml:space="preserve">         Legal reserve</t>
  </si>
  <si>
    <t>Unappropriated</t>
  </si>
  <si>
    <t>Other components of equity</t>
  </si>
  <si>
    <t>Equity attributable to owners of the Company</t>
  </si>
  <si>
    <t>Non-controlling interests</t>
  </si>
  <si>
    <t>Total equity</t>
  </si>
  <si>
    <t>Total liabilities and equity</t>
  </si>
  <si>
    <t>Statement of comprehensive income (Unaudited)</t>
  </si>
  <si>
    <t xml:space="preserve">Three-month period ended </t>
  </si>
  <si>
    <t>Revenue from sales and rendering of services</t>
  </si>
  <si>
    <t>Revenue from lease contracts</t>
  </si>
  <si>
    <t>Cost of sales and rendering of services</t>
  </si>
  <si>
    <t>Gross profit</t>
  </si>
  <si>
    <t>Management service income</t>
  </si>
  <si>
    <t>Interest income</t>
  </si>
  <si>
    <t>Dividend income</t>
  </si>
  <si>
    <t>Other income</t>
  </si>
  <si>
    <t>Administrative expenses</t>
  </si>
  <si>
    <t>Net foreign exchange gain (loss)</t>
  </si>
  <si>
    <t>Finance costs</t>
  </si>
  <si>
    <t xml:space="preserve">Share of profit of joint ventures and associates accounted </t>
  </si>
  <si>
    <t>for using equity method</t>
  </si>
  <si>
    <t>Profit (loss) before income tax expense</t>
  </si>
  <si>
    <t>Tax (expense) income</t>
  </si>
  <si>
    <t>Profit (loss) for the period</t>
  </si>
  <si>
    <t>Other comprehensive income</t>
  </si>
  <si>
    <t>Items that will be reclassified subsequently to profit or loss</t>
  </si>
  <si>
    <t>Exchange differences on translating financial statements</t>
  </si>
  <si>
    <t>Gain (loss) on cash flow hedges</t>
  </si>
  <si>
    <t>Share of other comprehensive income (expense) of joint ventures</t>
  </si>
  <si>
    <t xml:space="preserve">   </t>
  </si>
  <si>
    <t>and associates accounted for using equity method</t>
  </si>
  <si>
    <t>Income tax relating to items that will be reclassified</t>
  </si>
  <si>
    <t>subsequently to profit or loss</t>
  </si>
  <si>
    <t>Total items that will be reclassified subsequently to profit or loss</t>
  </si>
  <si>
    <t>Items that will not be reclassified to profit or loss</t>
  </si>
  <si>
    <t>at fair value through other comprehensive income</t>
  </si>
  <si>
    <t>Income tax relating to items that will not be reclassified</t>
  </si>
  <si>
    <t>subsequently to profir or loss</t>
  </si>
  <si>
    <t>Total items that will not be reclassified subsequently to profit or loss</t>
  </si>
  <si>
    <t>Other comprehensive income (expense) for the period, net of tax</t>
  </si>
  <si>
    <t>Total comprehensive income (expense) for the period</t>
  </si>
  <si>
    <t>Profit (loss) attributable to:</t>
  </si>
  <si>
    <t>Owners of the Company</t>
  </si>
  <si>
    <t>Total comprehensive income (expense) attributable to:</t>
  </si>
  <si>
    <r>
      <t>Basic earnings (loss) per share</t>
    </r>
    <r>
      <rPr>
        <b/>
        <i/>
        <sz val="11"/>
        <rFont val="Times New Roman"/>
        <family val="1"/>
      </rPr>
      <t xml:space="preserve"> (in Baht)</t>
    </r>
  </si>
  <si>
    <t>Gain on fair value adjustment of derivatives</t>
  </si>
  <si>
    <t>Statement of changes in equity (Unaudited)</t>
  </si>
  <si>
    <t>Consolidated financial statements</t>
  </si>
  <si>
    <t>Retained earnings</t>
  </si>
  <si>
    <t>Share of other</t>
  </si>
  <si>
    <t>comprehensive</t>
  </si>
  <si>
    <t>income of</t>
  </si>
  <si>
    <t xml:space="preserve">joint ventures </t>
  </si>
  <si>
    <t xml:space="preserve">Loss on </t>
  </si>
  <si>
    <t xml:space="preserve">Total equity </t>
  </si>
  <si>
    <t>Issued and</t>
  </si>
  <si>
    <t>Cash flow</t>
  </si>
  <si>
    <t xml:space="preserve">and associates </t>
  </si>
  <si>
    <t>remeasurements</t>
  </si>
  <si>
    <t>Total other</t>
  </si>
  <si>
    <t>attributable to</t>
  </si>
  <si>
    <t>Non-</t>
  </si>
  <si>
    <t>paid-up</t>
  </si>
  <si>
    <t>Share</t>
  </si>
  <si>
    <t>Translation</t>
  </si>
  <si>
    <t>Fair value</t>
  </si>
  <si>
    <t>hedge</t>
  </si>
  <si>
    <t>using equity</t>
  </si>
  <si>
    <t xml:space="preserve">of defined </t>
  </si>
  <si>
    <t xml:space="preserve"> components</t>
  </si>
  <si>
    <t>owners of</t>
  </si>
  <si>
    <t xml:space="preserve">controlling </t>
  </si>
  <si>
    <t>Total</t>
  </si>
  <si>
    <t>share capital</t>
  </si>
  <si>
    <t>premium</t>
  </si>
  <si>
    <t xml:space="preserve"> Legal reserve </t>
  </si>
  <si>
    <t>reserve</t>
  </si>
  <si>
    <t>method</t>
  </si>
  <si>
    <t>benefit plans</t>
  </si>
  <si>
    <t>of equity</t>
  </si>
  <si>
    <t>the parent</t>
  </si>
  <si>
    <t>interests</t>
  </si>
  <si>
    <t>equity</t>
  </si>
  <si>
    <t xml:space="preserve">(in thousand Baht)  </t>
  </si>
  <si>
    <t>Transactions with owners, recorded directly in equity</t>
  </si>
  <si>
    <t>Distributions to owners of the parent</t>
  </si>
  <si>
    <t>Dividends</t>
  </si>
  <si>
    <t>Total distributions to owners of the parent</t>
  </si>
  <si>
    <t>Total transactions  with owners, recorded directly in equity</t>
  </si>
  <si>
    <t>Comprehensive income (expense) for the period</t>
  </si>
  <si>
    <t>Profit</t>
  </si>
  <si>
    <t>Other comprehensive income (expense)</t>
  </si>
  <si>
    <t>income (expense)</t>
  </si>
  <si>
    <t xml:space="preserve">of joint ventures </t>
  </si>
  <si>
    <t>Balance at 1 January 2024</t>
  </si>
  <si>
    <t>Separate financial statements</t>
  </si>
  <si>
    <t>Difference</t>
  </si>
  <si>
    <t>arising from</t>
  </si>
  <si>
    <t xml:space="preserve">other </t>
  </si>
  <si>
    <t>common control</t>
  </si>
  <si>
    <t>transaction</t>
  </si>
  <si>
    <t>Statement of cash flows (Unaudited)</t>
  </si>
  <si>
    <t>Cash flows from operating activities</t>
  </si>
  <si>
    <t>Adjustments to reconcile profit to cash receipts (payments)</t>
  </si>
  <si>
    <t>Tax expense (income)</t>
  </si>
  <si>
    <t>Depreciation and amortisation</t>
  </si>
  <si>
    <t>Impairment loss recognised in profit or loss</t>
  </si>
  <si>
    <t>Unrealised (gain) loss on foreign exchange</t>
  </si>
  <si>
    <t>Fair value adjustment of lease receivable and lease adjustment</t>
  </si>
  <si>
    <t>Share of profit of joint ventures and associates</t>
  </si>
  <si>
    <t>accounted for using equity method, net of tax</t>
  </si>
  <si>
    <t>Write-off withholding tax deducted at source</t>
  </si>
  <si>
    <t>Changes in operating assets and liabilities</t>
  </si>
  <si>
    <t>Trade receivables</t>
  </si>
  <si>
    <t>Advances to and other current receivables from related parties</t>
  </si>
  <si>
    <t>Other current assets and other non-current assets</t>
  </si>
  <si>
    <t>Other non-current provisions</t>
  </si>
  <si>
    <t xml:space="preserve">Net cash generated from (used in) operating </t>
  </si>
  <si>
    <t>Taxes received (paid)</t>
  </si>
  <si>
    <t xml:space="preserve">Net cash from (used in) operating activities </t>
  </si>
  <si>
    <t>Cash flows from investing activities</t>
  </si>
  <si>
    <t>Payment for investments in associates and joint ventures</t>
  </si>
  <si>
    <t>Net cash inflow (outflow) in other current and non-current financial assets</t>
  </si>
  <si>
    <t>Payment for acquisition of plant and equipment</t>
  </si>
  <si>
    <t>Payment for acquisition of intangible assets</t>
  </si>
  <si>
    <t>Dividends received</t>
  </si>
  <si>
    <t>Interest received</t>
  </si>
  <si>
    <t xml:space="preserve">Net cash from (used in) investing activities  </t>
  </si>
  <si>
    <t>Cash flows from financing activities</t>
  </si>
  <si>
    <t>Proceeds from short-term loans from financial institutions</t>
  </si>
  <si>
    <t>Repayment for short-term loans from financial institutions</t>
  </si>
  <si>
    <t>Proceeds from long-term loans from financial institutions</t>
  </si>
  <si>
    <t>Repayment for long-term loans from financial institutions</t>
  </si>
  <si>
    <t>Repayment for short-term loans from related parties</t>
  </si>
  <si>
    <t>Payment of lease liabilities</t>
  </si>
  <si>
    <t>Dividend paid to owners of the Company</t>
  </si>
  <si>
    <t>Dividend paid to non-controlling interests</t>
  </si>
  <si>
    <t>Finance costs paid</t>
  </si>
  <si>
    <t xml:space="preserve">Net cash from (used in) financing activities  </t>
  </si>
  <si>
    <t>before effect of exchange rate changes</t>
  </si>
  <si>
    <t>Effect of exchange rate changes on cash and cash equivalents</t>
  </si>
  <si>
    <t>Net increase (decrease) in cash and cash equivalents</t>
  </si>
  <si>
    <t>Cash and cash equivalents at 1 January</t>
  </si>
  <si>
    <t xml:space="preserve">Losses on </t>
  </si>
  <si>
    <t>31 March</t>
  </si>
  <si>
    <t>2025</t>
  </si>
  <si>
    <t xml:space="preserve">31 March </t>
  </si>
  <si>
    <t>Three-month period ended 31 March 2024</t>
  </si>
  <si>
    <t>Balance at 31 March 2024</t>
  </si>
  <si>
    <t>Three-month period ended 31 March 2025</t>
  </si>
  <si>
    <t>Balance at 1 January 2025</t>
  </si>
  <si>
    <t>Balance at 31 March 2025</t>
  </si>
  <si>
    <t>2, 7</t>
  </si>
  <si>
    <t>Loss</t>
  </si>
  <si>
    <t>Dividend receivables</t>
  </si>
  <si>
    <t>Loss on remeasurements of defined benefit plans</t>
  </si>
  <si>
    <t>Impairment loss on investment</t>
  </si>
  <si>
    <t>Loss on investments in equity instruments designated</t>
  </si>
  <si>
    <t>Net increase (decrease) in cash and cash equivalents,</t>
  </si>
  <si>
    <t>Cash and cash equivalents at 31 March</t>
  </si>
  <si>
    <t>2, 9</t>
  </si>
  <si>
    <t>6, 9</t>
  </si>
  <si>
    <t>Gain on fair value adjustment of other financial assets</t>
  </si>
  <si>
    <t>Gain on disposal of other financial assets</t>
  </si>
  <si>
    <t>Reversal of loss on fuel oil devaluation</t>
  </si>
  <si>
    <t>Proceeds from disposal of equipment</t>
  </si>
  <si>
    <t>(Gain) loss on write-off and disposal of building and equipment</t>
  </si>
  <si>
    <t xml:space="preserve">Loss on allowance for obsolescense of spare parts and supplies devaluation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</si>
</sst>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3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6"/>
      <color theme="1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0">
    <xf numFmtId="0" fontId="0" fillId="0" borderId="0"/>
    <xf numFmtId="195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7" fontId="18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0" fillId="0" borderId="0" applyNumberFormat="0" applyFill="0" applyBorder="0" applyAlignment="0" applyProtection="0"/>
    <xf numFmtId="197" fontId="23" fillId="20" borderId="0" applyAlignment="0">
      <alignment horizontal="left"/>
      <protection locked="0"/>
    </xf>
    <xf numFmtId="198" fontId="23" fillId="20" borderId="0">
      <alignment horizontal="center"/>
      <protection locked="0"/>
    </xf>
    <xf numFmtId="0" fontId="24" fillId="21" borderId="0" applyNumberFormat="0" applyBorder="0" applyAlignment="0" applyProtection="0"/>
    <xf numFmtId="15" fontId="25" fillId="22" borderId="1">
      <alignment horizontal="center"/>
    </xf>
    <xf numFmtId="0" fontId="26" fillId="0" borderId="0" applyNumberFormat="0" applyFill="0" applyBorder="0" applyAlignment="0" applyProtection="0"/>
    <xf numFmtId="187" fontId="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1" fontId="19" fillId="0" borderId="0"/>
    <xf numFmtId="0" fontId="28" fillId="21" borderId="4">
      <alignment wrapText="1"/>
    </xf>
    <xf numFmtId="197" fontId="29" fillId="25" borderId="5" applyProtection="0">
      <alignment horizontal="center"/>
    </xf>
    <xf numFmtId="191" fontId="30" fillId="0" borderId="0" applyFill="0" applyBorder="0">
      <protection locked="0"/>
    </xf>
    <xf numFmtId="202" fontId="19" fillId="0" borderId="0" applyFill="0" applyBorder="0"/>
    <xf numFmtId="202" fontId="30" fillId="0" borderId="0" applyFill="0" applyBorder="0">
      <protection locked="0"/>
    </xf>
    <xf numFmtId="38" fontId="2" fillId="0" borderId="6" applyBorder="0"/>
    <xf numFmtId="203" fontId="19" fillId="0" borderId="0"/>
    <xf numFmtId="189" fontId="19" fillId="0" borderId="0"/>
    <xf numFmtId="15" fontId="19" fillId="0" borderId="0"/>
    <xf numFmtId="15" fontId="30" fillId="0" borderId="0" applyFill="0" applyBorder="0">
      <protection locked="0"/>
    </xf>
    <xf numFmtId="204" fontId="19" fillId="0" borderId="0" applyFill="0" applyBorder="0"/>
    <xf numFmtId="1" fontId="19" fillId="0" borderId="0" applyFill="0" applyBorder="0">
      <alignment horizontal="right"/>
    </xf>
    <xf numFmtId="2" fontId="19" fillId="0" borderId="0" applyFill="0" applyBorder="0">
      <alignment horizontal="right"/>
    </xf>
    <xf numFmtId="2" fontId="30" fillId="0" borderId="0" applyFill="0" applyBorder="0">
      <protection locked="0"/>
    </xf>
    <xf numFmtId="196" fontId="19" fillId="0" borderId="0" applyFill="0" applyBorder="0">
      <alignment horizontal="right"/>
    </xf>
    <xf numFmtId="196" fontId="30" fillId="0" borderId="0" applyFill="0" applyBorder="0">
      <protection locked="0"/>
    </xf>
    <xf numFmtId="0" fontId="31" fillId="26" borderId="0"/>
    <xf numFmtId="205" fontId="19" fillId="0" borderId="0"/>
    <xf numFmtId="0" fontId="31" fillId="26" borderId="7"/>
    <xf numFmtId="0" fontId="31" fillId="26" borderId="7"/>
    <xf numFmtId="0" fontId="32" fillId="27" borderId="0"/>
    <xf numFmtId="206" fontId="19" fillId="0" borderId="0" applyFont="0" applyFill="0" applyBorder="0" applyAlignment="0" applyProtection="0"/>
    <xf numFmtId="0" fontId="19" fillId="28" borderId="0" applyNumberFormat="0" applyFont="0" applyAlignment="0"/>
    <xf numFmtId="197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7" fontId="19" fillId="32" borderId="0" applyNumberFormat="0" applyFont="0" applyAlignment="0">
      <alignment horizontal="left"/>
    </xf>
    <xf numFmtId="197" fontId="24" fillId="33" borderId="0" applyNumberFormat="0" applyAlignment="0">
      <alignment horizontal="left"/>
    </xf>
    <xf numFmtId="197" fontId="24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7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8" fontId="44" fillId="0" borderId="5" applyNumberFormat="0" applyAlignment="0" applyProtection="0"/>
    <xf numFmtId="10" fontId="35" fillId="35" borderId="14" applyNumberFormat="0" applyBorder="0" applyAlignment="0" applyProtection="0"/>
    <xf numFmtId="0" fontId="19" fillId="0" borderId="15" applyNumberFormat="0" applyFont="0" applyFill="0" applyAlignment="0" applyProtection="0"/>
    <xf numFmtId="209" fontId="45" fillId="36" borderId="5" applyNumberFormat="0" applyAlignment="0" applyProtection="0">
      <alignment horizontal="center"/>
    </xf>
    <xf numFmtId="0" fontId="19" fillId="0" borderId="10" applyNumberFormat="0" applyFont="0" applyFill="0" applyAlignment="0"/>
    <xf numFmtId="210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211" fontId="19" fillId="0" borderId="0" applyFont="0" applyFill="0" applyBorder="0" applyAlignment="0" applyProtection="0"/>
    <xf numFmtId="212" fontId="19" fillId="0" borderId="0" applyFont="0" applyFill="0" applyBorder="0" applyAlignment="0" applyProtection="0"/>
    <xf numFmtId="37" fontId="46" fillId="0" borderId="0"/>
    <xf numFmtId="213" fontId="19" fillId="0" borderId="0"/>
    <xf numFmtId="214" fontId="47" fillId="0" borderId="0"/>
    <xf numFmtId="0" fontId="47" fillId="0" borderId="0"/>
    <xf numFmtId="215" fontId="47" fillId="0" borderId="0">
      <alignment horizontal="right"/>
    </xf>
    <xf numFmtId="0" fontId="16" fillId="0" borderId="0"/>
    <xf numFmtId="0" fontId="16" fillId="0" borderId="0"/>
    <xf numFmtId="0" fontId="101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02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4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04" fillId="0" borderId="0"/>
    <xf numFmtId="0" fontId="16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104" fillId="0" borderId="0"/>
    <xf numFmtId="0" fontId="101" fillId="0" borderId="0"/>
    <xf numFmtId="0" fontId="49" fillId="0" borderId="0"/>
    <xf numFmtId="0" fontId="49" fillId="0" borderId="0"/>
    <xf numFmtId="0" fontId="48" fillId="0" borderId="0"/>
    <xf numFmtId="0" fontId="103" fillId="0" borderId="0"/>
    <xf numFmtId="0" fontId="48" fillId="0" borderId="0"/>
    <xf numFmtId="0" fontId="19" fillId="0" borderId="0"/>
    <xf numFmtId="0" fontId="50" fillId="0" borderId="0"/>
    <xf numFmtId="0" fontId="49" fillId="0" borderId="0"/>
    <xf numFmtId="0" fontId="16" fillId="0" borderId="0"/>
    <xf numFmtId="0" fontId="16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03" fillId="0" borderId="0"/>
    <xf numFmtId="0" fontId="19" fillId="0" borderId="0"/>
    <xf numFmtId="0" fontId="30" fillId="0" borderId="0" applyFill="0" applyBorder="0">
      <protection locked="0"/>
    </xf>
    <xf numFmtId="0" fontId="2" fillId="0" borderId="0"/>
    <xf numFmtId="0" fontId="14" fillId="0" borderId="0"/>
    <xf numFmtId="0" fontId="14" fillId="0" borderId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38" fontId="38" fillId="0" borderId="0"/>
    <xf numFmtId="0" fontId="19" fillId="31" borderId="6"/>
    <xf numFmtId="40" fontId="51" fillId="28" borderId="0">
      <alignment horizontal="right"/>
    </xf>
    <xf numFmtId="0" fontId="52" fillId="30" borderId="0">
      <alignment horizontal="center"/>
    </xf>
    <xf numFmtId="0" fontId="24" fillId="39" borderId="19"/>
    <xf numFmtId="0" fontId="53" fillId="26" borderId="0" applyBorder="0">
      <alignment horizontal="centerContinuous"/>
    </xf>
    <xf numFmtId="0" fontId="54" fillId="39" borderId="0" applyBorder="0">
      <alignment horizontal="centerContinuous"/>
    </xf>
    <xf numFmtId="0" fontId="19" fillId="0" borderId="0" applyFill="0" applyBorder="0">
      <protection locked="0"/>
    </xf>
    <xf numFmtId="10" fontId="19" fillId="0" borderId="0" applyFont="0" applyFill="0" applyBorder="0" applyAlignment="0" applyProtection="0"/>
    <xf numFmtId="216" fontId="19" fillId="0" borderId="0" applyFill="0" applyBorder="0">
      <protection locked="0"/>
    </xf>
    <xf numFmtId="10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7" fillId="0" borderId="20">
      <alignment horizontal="center"/>
    </xf>
    <xf numFmtId="3" fontId="56" fillId="0" borderId="0" applyFont="0" applyFill="0" applyBorder="0" applyAlignment="0" applyProtection="0"/>
    <xf numFmtId="0" fontId="56" fillId="40" borderId="0" applyNumberFormat="0" applyFont="0" applyBorder="0" applyAlignment="0" applyProtection="0"/>
    <xf numFmtId="0" fontId="58" fillId="0" borderId="0" applyNumberFormat="0" applyFill="0" applyBorder="0" applyAlignment="0" applyProtection="0"/>
    <xf numFmtId="217" fontId="19" fillId="0" borderId="0"/>
    <xf numFmtId="0" fontId="59" fillId="0" borderId="0"/>
    <xf numFmtId="0" fontId="31" fillId="26" borderId="0"/>
    <xf numFmtId="0" fontId="60" fillId="0" borderId="0">
      <alignment vertical="center"/>
    </xf>
    <xf numFmtId="197" fontId="45" fillId="41" borderId="21" applyProtection="0">
      <alignment horizontal="center"/>
      <protection hidden="1"/>
    </xf>
    <xf numFmtId="4" fontId="61" fillId="42" borderId="22" applyNumberFormat="0" applyProtection="0">
      <alignment vertical="center"/>
    </xf>
    <xf numFmtId="4" fontId="62" fillId="42" borderId="23" applyNumberFormat="0" applyProtection="0">
      <alignment vertical="center"/>
    </xf>
    <xf numFmtId="4" fontId="61" fillId="37" borderId="22" applyNumberFormat="0" applyProtection="0">
      <alignment horizontal="left" vertical="center" indent="1"/>
    </xf>
    <xf numFmtId="4" fontId="63" fillId="42" borderId="18" applyNumberFormat="0" applyProtection="0">
      <alignment horizontal="left" vertical="center" indent="1"/>
    </xf>
    <xf numFmtId="4" fontId="64" fillId="2" borderId="24" applyNumberFormat="0" applyProtection="0">
      <alignment horizontal="left" vertical="center" indent="1"/>
    </xf>
    <xf numFmtId="4" fontId="65" fillId="43" borderId="23" applyNumberFormat="0" applyProtection="0">
      <alignment horizontal="right" vertical="center"/>
    </xf>
    <xf numFmtId="4" fontId="65" fillId="44" borderId="23" applyNumberFormat="0" applyProtection="0">
      <alignment horizontal="right" vertical="center"/>
    </xf>
    <xf numFmtId="4" fontId="65" fillId="34" borderId="23" applyNumberFormat="0" applyProtection="0">
      <alignment horizontal="right" vertical="center"/>
    </xf>
    <xf numFmtId="4" fontId="65" fillId="45" borderId="23" applyNumberFormat="0" applyProtection="0">
      <alignment horizontal="right" vertical="center"/>
    </xf>
    <xf numFmtId="4" fontId="65" fillId="46" borderId="23" applyNumberFormat="0" applyProtection="0">
      <alignment horizontal="right" vertical="center"/>
    </xf>
    <xf numFmtId="4" fontId="65" fillId="47" borderId="23" applyNumberFormat="0" applyProtection="0">
      <alignment horizontal="right" vertical="center"/>
    </xf>
    <xf numFmtId="4" fontId="65" fillId="48" borderId="23" applyNumberFormat="0" applyProtection="0">
      <alignment horizontal="right" vertical="center"/>
    </xf>
    <xf numFmtId="4" fontId="65" fillId="49" borderId="23" applyNumberFormat="0" applyProtection="0">
      <alignment horizontal="right" vertical="center"/>
    </xf>
    <xf numFmtId="4" fontId="65" fillId="50" borderId="23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4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5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6" fillId="54" borderId="26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4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5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31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6" borderId="18" applyNumberFormat="0" applyProtection="0">
      <alignment horizontal="left" vertical="center" indent="1"/>
    </xf>
    <xf numFmtId="4" fontId="65" fillId="57" borderId="23" applyNumberFormat="0" applyProtection="0">
      <alignment vertical="center"/>
    </xf>
    <xf numFmtId="4" fontId="68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9" fillId="0" borderId="0" applyNumberFormat="0" applyProtection="0">
      <alignment horizontal="right" vertical="center"/>
    </xf>
    <xf numFmtId="4" fontId="67" fillId="0" borderId="0" applyNumberFormat="0" applyProtection="0">
      <alignment horizontal="right" vertical="center"/>
    </xf>
    <xf numFmtId="0" fontId="67" fillId="0" borderId="0" applyNumberFormat="0" applyProtection="0">
      <alignment horizontal="left" vertical="center" indent="1"/>
    </xf>
    <xf numFmtId="0" fontId="70" fillId="58" borderId="0" applyNumberFormat="0" applyProtection="0">
      <alignment horizontal="center" vertical="center" wrapText="1"/>
    </xf>
    <xf numFmtId="4" fontId="71" fillId="59" borderId="27" applyNumberFormat="0" applyProtection="0">
      <alignment horizontal="left" vertical="center" indent="1"/>
    </xf>
    <xf numFmtId="4" fontId="72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3" fillId="61" borderId="0"/>
    <xf numFmtId="0" fontId="74" fillId="61" borderId="0"/>
    <xf numFmtId="218" fontId="19" fillId="0" borderId="0" applyFont="0" applyFill="0" applyBorder="0" applyAlignment="0" applyProtection="0"/>
    <xf numFmtId="0" fontId="19" fillId="0" borderId="29" quotePrefix="1">
      <alignment horizontal="justify" vertical="justify" textRotation="127" wrapText="1" justifyLastLine="1"/>
      <protection hidden="1"/>
    </xf>
    <xf numFmtId="207" fontId="19" fillId="0" borderId="0"/>
    <xf numFmtId="0" fontId="50" fillId="0" borderId="0"/>
    <xf numFmtId="0" fontId="50" fillId="0" borderId="0"/>
    <xf numFmtId="197" fontId="19" fillId="0" borderId="30" applyAlignment="0">
      <alignment horizontal="center"/>
    </xf>
    <xf numFmtId="197" fontId="75" fillId="0" borderId="30" applyFill="0" applyAlignment="0" applyProtection="0"/>
    <xf numFmtId="0" fontId="76" fillId="0" borderId="0" applyFill="0" applyBorder="0" applyAlignment="0"/>
    <xf numFmtId="0" fontId="45" fillId="61" borderId="14">
      <alignment horizontal="center" vertical="center"/>
    </xf>
    <xf numFmtId="0" fontId="19" fillId="47" borderId="0" applyNumberFormat="0" applyFont="0" applyBorder="0" applyAlignment="0" applyProtection="0"/>
    <xf numFmtId="40" fontId="3" fillId="0" borderId="0"/>
    <xf numFmtId="191" fontId="75" fillId="0" borderId="10" applyFill="0"/>
    <xf numFmtId="191" fontId="75" fillId="0" borderId="30" applyFill="0"/>
    <xf numFmtId="191" fontId="19" fillId="0" borderId="10" applyFill="0"/>
    <xf numFmtId="191" fontId="19" fillId="0" borderId="30" applyFill="0"/>
    <xf numFmtId="0" fontId="19" fillId="0" borderId="32" applyNumberFormat="0" applyFont="0" applyFill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77" fillId="0" borderId="0" applyNumberFormat="0"/>
    <xf numFmtId="0" fontId="30" fillId="0" borderId="33" applyNumberFormat="0" applyFill="0" applyBorder="0" applyAlignment="0">
      <protection locked="0"/>
    </xf>
    <xf numFmtId="0" fontId="50" fillId="0" borderId="0"/>
    <xf numFmtId="219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0" fontId="58" fillId="0" borderId="0" applyNumberFormat="0" applyFill="0" applyBorder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9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19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21" fontId="97" fillId="0" borderId="0"/>
    <xf numFmtId="0" fontId="1" fillId="0" borderId="0"/>
  </cellStyleXfs>
  <cellXfs count="174">
    <xf numFmtId="0" fontId="0" fillId="0" borderId="0" xfId="0"/>
    <xf numFmtId="0" fontId="106" fillId="0" borderId="0" xfId="0" applyFont="1" applyAlignment="1">
      <alignment horizontal="center" vertical="center"/>
    </xf>
    <xf numFmtId="189" fontId="3" fillId="0" borderId="0" xfId="32" applyNumberFormat="1" applyFont="1" applyFill="1" applyBorder="1" applyAlignment="1">
      <alignment vertical="center"/>
    </xf>
    <xf numFmtId="0" fontId="2" fillId="0" borderId="0" xfId="285" applyFont="1" applyAlignment="1">
      <alignment vertical="center"/>
    </xf>
    <xf numFmtId="0" fontId="3" fillId="0" borderId="0" xfId="285" applyFont="1" applyAlignment="1">
      <alignment vertical="center"/>
    </xf>
    <xf numFmtId="0" fontId="3" fillId="0" borderId="0" xfId="285" applyFont="1" applyAlignment="1">
      <alignment horizontal="center" vertical="center"/>
    </xf>
    <xf numFmtId="0" fontId="2" fillId="0" borderId="0" xfId="285" applyFont="1" applyAlignment="1">
      <alignment horizontal="center" vertical="center"/>
    </xf>
    <xf numFmtId="0" fontId="2" fillId="0" borderId="0" xfId="285" applyFont="1" applyAlignment="1">
      <alignment horizontal="right" vertical="center"/>
    </xf>
    <xf numFmtId="189" fontId="3" fillId="0" borderId="0" xfId="285" applyNumberFormat="1" applyFont="1" applyAlignment="1">
      <alignment vertical="center"/>
    </xf>
    <xf numFmtId="189" fontId="2" fillId="0" borderId="0" xfId="285" applyNumberFormat="1" applyFont="1" applyAlignment="1">
      <alignment vertical="center"/>
    </xf>
    <xf numFmtId="187" fontId="3" fillId="0" borderId="0" xfId="32" applyFont="1" applyFill="1" applyBorder="1" applyAlignment="1">
      <alignment vertical="center"/>
    </xf>
    <xf numFmtId="187" fontId="2" fillId="0" borderId="0" xfId="32" applyFont="1" applyAlignment="1">
      <alignment horizontal="center" vertical="center"/>
    </xf>
    <xf numFmtId="189" fontId="2" fillId="0" borderId="0" xfId="32" applyNumberFormat="1" applyFont="1" applyAlignment="1">
      <alignment horizontal="center" vertical="center"/>
    </xf>
    <xf numFmtId="0" fontId="111" fillId="0" borderId="0" xfId="285" applyFont="1" applyAlignment="1">
      <alignment horizontal="center"/>
    </xf>
    <xf numFmtId="189" fontId="112" fillId="0" borderId="0" xfId="285" applyNumberFormat="1" applyFont="1" applyAlignment="1">
      <alignment horizontal="center"/>
    </xf>
    <xf numFmtId="189" fontId="48" fillId="0" borderId="0" xfId="285" applyNumberFormat="1" applyFont="1" applyAlignment="1">
      <alignment horizontal="center"/>
    </xf>
    <xf numFmtId="189" fontId="2" fillId="0" borderId="0" xfId="32" applyNumberFormat="1" applyFont="1" applyFill="1" applyAlignment="1"/>
    <xf numFmtId="189" fontId="2" fillId="0" borderId="0" xfId="32" applyNumberFormat="1" applyFont="1" applyFill="1" applyBorder="1" applyAlignment="1"/>
    <xf numFmtId="0" fontId="17" fillId="0" borderId="0" xfId="273" applyFont="1"/>
    <xf numFmtId="0" fontId="2" fillId="0" borderId="0" xfId="273"/>
    <xf numFmtId="49" fontId="11" fillId="0" borderId="0" xfId="273" applyNumberFormat="1" applyFont="1" applyAlignment="1">
      <alignment horizontal="left"/>
    </xf>
    <xf numFmtId="0" fontId="11" fillId="0" borderId="0" xfId="286" applyFont="1"/>
    <xf numFmtId="49" fontId="17" fillId="0" borderId="0" xfId="273" applyNumberFormat="1" applyFont="1" applyAlignment="1">
      <alignment horizontal="left"/>
    </xf>
    <xf numFmtId="0" fontId="3" fillId="0" borderId="0" xfId="286" applyFont="1"/>
    <xf numFmtId="0" fontId="4" fillId="0" borderId="0" xfId="286" applyFont="1" applyAlignment="1">
      <alignment horizontal="centerContinuous"/>
    </xf>
    <xf numFmtId="0" fontId="2" fillId="0" borderId="0" xfId="286" applyFont="1"/>
    <xf numFmtId="0" fontId="3" fillId="0" borderId="0" xfId="286" applyFont="1" applyAlignment="1">
      <alignment horizontal="centerContinuous"/>
    </xf>
    <xf numFmtId="0" fontId="3" fillId="0" borderId="0" xfId="286" applyFont="1" applyAlignment="1">
      <alignment horizontal="right"/>
    </xf>
    <xf numFmtId="0" fontId="3" fillId="0" borderId="0" xfId="273" applyFont="1" applyAlignment="1">
      <alignment horizontal="center"/>
    </xf>
    <xf numFmtId="0" fontId="5" fillId="0" borderId="0" xfId="273" applyFont="1" applyAlignment="1">
      <alignment horizontal="center"/>
    </xf>
    <xf numFmtId="192" fontId="3" fillId="0" borderId="0" xfId="273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wrapText="1"/>
    </xf>
    <xf numFmtId="49" fontId="2" fillId="0" borderId="0" xfId="273" applyNumberFormat="1" applyAlignment="1">
      <alignment horizontal="center"/>
    </xf>
    <xf numFmtId="0" fontId="2" fillId="0" borderId="0" xfId="273" applyAlignment="1">
      <alignment horizontal="center"/>
    </xf>
    <xf numFmtId="0" fontId="106" fillId="0" borderId="0" xfId="0" applyFont="1" applyAlignment="1">
      <alignment horizontal="center"/>
    </xf>
    <xf numFmtId="189" fontId="2" fillId="0" borderId="0" xfId="273" applyNumberFormat="1"/>
    <xf numFmtId="189" fontId="2" fillId="0" borderId="34" xfId="273" applyNumberFormat="1" applyBorder="1"/>
    <xf numFmtId="0" fontId="4" fillId="0" borderId="0" xfId="273" applyFont="1" applyAlignment="1">
      <alignment horizontal="center"/>
    </xf>
    <xf numFmtId="189" fontId="3" fillId="0" borderId="0" xfId="273" applyNumberFormat="1" applyFont="1"/>
    <xf numFmtId="49" fontId="2" fillId="0" borderId="0" xfId="273" applyNumberFormat="1" applyAlignment="1">
      <alignment horizontal="left"/>
    </xf>
    <xf numFmtId="189" fontId="2" fillId="0" borderId="0" xfId="39" applyNumberFormat="1" applyFont="1" applyFill="1" applyBorder="1" applyAlignment="1"/>
    <xf numFmtId="0" fontId="5" fillId="0" borderId="0" xfId="286" applyFont="1" applyAlignment="1">
      <alignment horizontal="center"/>
    </xf>
    <xf numFmtId="189" fontId="3" fillId="0" borderId="0" xfId="39" applyNumberFormat="1" applyFont="1" applyFill="1" applyBorder="1" applyAlignment="1"/>
    <xf numFmtId="0" fontId="4" fillId="0" borderId="0" xfId="286" applyFont="1" applyAlignment="1">
      <alignment horizontal="center"/>
    </xf>
    <xf numFmtId="187" fontId="3" fillId="0" borderId="0" xfId="39" applyNumberFormat="1" applyFont="1" applyFill="1" applyBorder="1" applyAlignment="1"/>
    <xf numFmtId="187" fontId="2" fillId="0" borderId="0" xfId="39" applyNumberFormat="1" applyFont="1" applyFill="1" applyBorder="1" applyAlignment="1"/>
    <xf numFmtId="0" fontId="4" fillId="0" borderId="0" xfId="286" applyFont="1"/>
    <xf numFmtId="189" fontId="3" fillId="0" borderId="34" xfId="32" applyNumberFormat="1" applyFont="1" applyFill="1" applyBorder="1" applyAlignment="1"/>
    <xf numFmtId="189" fontId="3" fillId="0" borderId="36" xfId="32" applyNumberFormat="1" applyFont="1" applyFill="1" applyBorder="1" applyAlignment="1"/>
    <xf numFmtId="189" fontId="3" fillId="0" borderId="0" xfId="32" applyNumberFormat="1" applyFont="1" applyFill="1" applyBorder="1" applyAlignment="1"/>
    <xf numFmtId="189" fontId="3" fillId="0" borderId="0" xfId="286" applyNumberFormat="1" applyFont="1"/>
    <xf numFmtId="0" fontId="3" fillId="0" borderId="0" xfId="0" applyFont="1" applyAlignment="1">
      <alignment horizontal="left"/>
    </xf>
    <xf numFmtId="194" fontId="2" fillId="0" borderId="0" xfId="284" applyNumberFormat="1"/>
    <xf numFmtId="0" fontId="13" fillId="0" borderId="0" xfId="286" applyFont="1" applyAlignment="1">
      <alignment horizontal="center"/>
    </xf>
    <xf numFmtId="189" fontId="2" fillId="0" borderId="0" xfId="286" applyNumberFormat="1" applyFont="1"/>
    <xf numFmtId="189" fontId="2" fillId="0" borderId="0" xfId="286" applyNumberFormat="1" applyFont="1" applyAlignment="1">
      <alignment horizontal="center"/>
    </xf>
    <xf numFmtId="0" fontId="2" fillId="0" borderId="0" xfId="194" applyFont="1" applyAlignment="1">
      <alignment horizontal="left"/>
    </xf>
    <xf numFmtId="194" fontId="3" fillId="0" borderId="0" xfId="284" applyNumberFormat="1" applyFont="1"/>
    <xf numFmtId="189" fontId="3" fillId="0" borderId="35" xfId="286" applyNumberFormat="1" applyFont="1" applyBorder="1"/>
    <xf numFmtId="191" fontId="3" fillId="0" borderId="0" xfId="273" applyNumberFormat="1" applyFont="1"/>
    <xf numFmtId="187" fontId="3" fillId="0" borderId="36" xfId="286" applyNumberFormat="1" applyFont="1" applyBorder="1"/>
    <xf numFmtId="187" fontId="3" fillId="0" borderId="0" xfId="286" applyNumberFormat="1" applyFont="1"/>
    <xf numFmtId="0" fontId="2" fillId="0" borderId="0" xfId="286" applyFont="1" applyAlignment="1">
      <alignment horizontal="center"/>
    </xf>
    <xf numFmtId="0" fontId="107" fillId="0" borderId="0" xfId="0" applyFont="1"/>
    <xf numFmtId="0" fontId="106" fillId="0" borderId="0" xfId="0" applyFont="1"/>
    <xf numFmtId="0" fontId="2" fillId="0" borderId="0" xfId="285" applyFont="1"/>
    <xf numFmtId="0" fontId="105" fillId="0" borderId="0" xfId="0" applyFont="1"/>
    <xf numFmtId="0" fontId="3" fillId="0" borderId="0" xfId="285" applyFont="1"/>
    <xf numFmtId="0" fontId="3" fillId="0" borderId="0" xfId="285" applyFont="1" applyAlignment="1">
      <alignment horizontal="center"/>
    </xf>
    <xf numFmtId="0" fontId="2" fillId="0" borderId="0" xfId="285" applyFont="1" applyAlignment="1">
      <alignment horizontal="center"/>
    </xf>
    <xf numFmtId="0" fontId="2" fillId="0" borderId="0" xfId="285" applyFont="1" applyAlignment="1">
      <alignment horizontal="right"/>
    </xf>
    <xf numFmtId="0" fontId="5" fillId="0" borderId="0" xfId="285" applyFont="1" applyAlignment="1">
      <alignment horizontal="center"/>
    </xf>
    <xf numFmtId="0" fontId="109" fillId="0" borderId="0" xfId="0" applyFont="1"/>
    <xf numFmtId="189" fontId="3" fillId="0" borderId="0" xfId="285" applyNumberFormat="1" applyFont="1"/>
    <xf numFmtId="189" fontId="2" fillId="0" borderId="0" xfId="285" applyNumberFormat="1" applyFont="1"/>
    <xf numFmtId="0" fontId="3" fillId="0" borderId="0" xfId="0" applyFont="1"/>
    <xf numFmtId="0" fontId="4" fillId="0" borderId="0" xfId="0" applyFont="1"/>
    <xf numFmtId="0" fontId="4" fillId="0" borderId="0" xfId="285" applyFont="1"/>
    <xf numFmtId="189" fontId="3" fillId="0" borderId="34" xfId="285" applyNumberFormat="1" applyFont="1" applyBorder="1"/>
    <xf numFmtId="187" fontId="2" fillId="0" borderId="0" xfId="32" applyFont="1" applyFill="1" applyBorder="1" applyAlignment="1"/>
    <xf numFmtId="187" fontId="3" fillId="0" borderId="0" xfId="32" applyFont="1" applyFill="1" applyBorder="1" applyAlignment="1"/>
    <xf numFmtId="189" fontId="3" fillId="0" borderId="0" xfId="32" applyNumberFormat="1" applyFont="1" applyFill="1" applyAlignment="1"/>
    <xf numFmtId="189" fontId="3" fillId="0" borderId="35" xfId="285" applyNumberFormat="1" applyFont="1" applyBorder="1"/>
    <xf numFmtId="187" fontId="2" fillId="0" borderId="0" xfId="32" applyFont="1" applyFill="1" applyAlignment="1"/>
    <xf numFmtId="0" fontId="10" fillId="0" borderId="0" xfId="285" applyFont="1"/>
    <xf numFmtId="0" fontId="110" fillId="0" borderId="0" xfId="469" applyFont="1"/>
    <xf numFmtId="187" fontId="3" fillId="0" borderId="0" xfId="32" applyFont="1" applyFill="1" applyAlignment="1"/>
    <xf numFmtId="0" fontId="48" fillId="0" borderId="0" xfId="285" applyFont="1"/>
    <xf numFmtId="187" fontId="2" fillId="0" borderId="0" xfId="32" applyFont="1" applyAlignment="1">
      <alignment horizontal="center"/>
    </xf>
    <xf numFmtId="189" fontId="2" fillId="0" borderId="0" xfId="32" applyNumberFormat="1" applyFont="1" applyAlignment="1">
      <alignment horizontal="center"/>
    </xf>
    <xf numFmtId="189" fontId="48" fillId="0" borderId="0" xfId="285" applyNumberFormat="1" applyFont="1"/>
    <xf numFmtId="0" fontId="48" fillId="0" borderId="0" xfId="285" applyFont="1" applyAlignment="1">
      <alignment horizontal="center" vertical="center"/>
    </xf>
    <xf numFmtId="0" fontId="111" fillId="0" borderId="0" xfId="285" applyFont="1" applyAlignment="1">
      <alignment horizontal="center" vertical="center"/>
    </xf>
    <xf numFmtId="0" fontId="48" fillId="0" borderId="0" xfId="285" applyFont="1" applyAlignment="1">
      <alignment vertical="center"/>
    </xf>
    <xf numFmtId="0" fontId="11" fillId="0" borderId="0" xfId="285" applyFont="1"/>
    <xf numFmtId="0" fontId="3" fillId="0" borderId="0" xfId="285" applyFont="1" applyAlignment="1">
      <alignment horizontal="left"/>
    </xf>
    <xf numFmtId="0" fontId="4" fillId="0" borderId="0" xfId="285" applyFont="1" applyAlignment="1">
      <alignment horizontal="centerContinuous"/>
    </xf>
    <xf numFmtId="0" fontId="3" fillId="0" borderId="0" xfId="285" applyFont="1" applyAlignment="1">
      <alignment horizontal="centerContinuous"/>
    </xf>
    <xf numFmtId="0" fontId="98" fillId="0" borderId="0" xfId="285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285" applyFont="1" applyAlignment="1">
      <alignment horizontal="center"/>
    </xf>
    <xf numFmtId="189" fontId="2" fillId="0" borderId="0" xfId="120" applyNumberFormat="1" applyFont="1" applyFill="1" applyAlignment="1">
      <alignment horizontal="center"/>
    </xf>
    <xf numFmtId="0" fontId="99" fillId="0" borderId="0" xfId="285" applyFont="1" applyAlignment="1">
      <alignment horizontal="center"/>
    </xf>
    <xf numFmtId="189" fontId="2" fillId="0" borderId="0" xfId="120" applyNumberFormat="1" applyFont="1" applyFill="1" applyAlignment="1"/>
    <xf numFmtId="0" fontId="2" fillId="0" borderId="0" xfId="285" applyFont="1" applyAlignment="1">
      <alignment horizontal="centerContinuous"/>
    </xf>
    <xf numFmtId="0" fontId="5" fillId="0" borderId="0" xfId="273" applyFont="1"/>
    <xf numFmtId="189" fontId="2" fillId="0" borderId="0" xfId="285" applyNumberFormat="1" applyFont="1" applyAlignment="1">
      <alignment horizontal="center"/>
    </xf>
    <xf numFmtId="189" fontId="2" fillId="0" borderId="0" xfId="120" applyNumberFormat="1" applyFont="1" applyFill="1" applyBorder="1" applyAlignment="1"/>
    <xf numFmtId="0" fontId="108" fillId="0" borderId="0" xfId="285" applyFont="1"/>
    <xf numFmtId="189" fontId="2" fillId="0" borderId="34" xfId="120" applyNumberFormat="1" applyFont="1" applyFill="1" applyBorder="1" applyAlignment="1"/>
    <xf numFmtId="0" fontId="4" fillId="0" borderId="0" xfId="285" applyFont="1" applyAlignment="1">
      <alignment horizontal="center"/>
    </xf>
    <xf numFmtId="189" fontId="3" fillId="0" borderId="0" xfId="120" applyNumberFormat="1" applyFont="1" applyFill="1" applyBorder="1" applyAlignment="1">
      <alignment horizontal="right"/>
    </xf>
    <xf numFmtId="190" fontId="2" fillId="0" borderId="0" xfId="285" applyNumberFormat="1" applyFont="1"/>
    <xf numFmtId="190" fontId="2" fillId="0" borderId="0" xfId="285" applyNumberFormat="1" applyFont="1" applyAlignment="1">
      <alignment horizontal="center"/>
    </xf>
    <xf numFmtId="3" fontId="5" fillId="0" borderId="0" xfId="285" applyNumberFormat="1" applyFont="1" applyAlignment="1">
      <alignment horizontal="center"/>
    </xf>
    <xf numFmtId="0" fontId="3" fillId="0" borderId="0" xfId="273" applyFont="1" applyAlignment="1">
      <alignment horizontal="left"/>
    </xf>
    <xf numFmtId="189" fontId="3" fillId="0" borderId="0" xfId="285" applyNumberFormat="1" applyFont="1" applyAlignment="1">
      <alignment horizontal="right"/>
    </xf>
    <xf numFmtId="191" fontId="2" fillId="0" borderId="0" xfId="273" applyNumberFormat="1" applyAlignment="1">
      <alignment horizontal="left"/>
    </xf>
    <xf numFmtId="191" fontId="2" fillId="0" borderId="0" xfId="264" applyNumberFormat="1" applyFont="1" applyAlignment="1">
      <alignment horizontal="left"/>
    </xf>
    <xf numFmtId="189" fontId="2" fillId="0" borderId="0" xfId="109" applyNumberFormat="1" applyFont="1" applyFill="1" applyAlignment="1"/>
    <xf numFmtId="0" fontId="2" fillId="0" borderId="0" xfId="273" applyAlignment="1">
      <alignment horizontal="left"/>
    </xf>
    <xf numFmtId="189" fontId="3" fillId="0" borderId="35" xfId="120" applyNumberFormat="1" applyFont="1" applyFill="1" applyBorder="1" applyAlignment="1"/>
    <xf numFmtId="187" fontId="2" fillId="0" borderId="0" xfId="32" applyFont="1" applyAlignment="1"/>
    <xf numFmtId="0" fontId="11" fillId="0" borderId="0" xfId="273" applyFont="1"/>
    <xf numFmtId="0" fontId="3" fillId="0" borderId="0" xfId="273" applyFont="1"/>
    <xf numFmtId="188" fontId="106" fillId="0" borderId="0" xfId="0" quotePrefix="1" applyNumberFormat="1" applyFont="1" applyAlignment="1">
      <alignment horizontal="center"/>
    </xf>
    <xf numFmtId="0" fontId="4" fillId="0" borderId="0" xfId="273" applyFont="1"/>
    <xf numFmtId="190" fontId="2" fillId="0" borderId="0" xfId="273" applyNumberFormat="1" applyAlignment="1">
      <alignment horizontal="center"/>
    </xf>
    <xf numFmtId="189" fontId="3" fillId="0" borderId="38" xfId="32" applyNumberFormat="1" applyFont="1" applyFill="1" applyBorder="1" applyAlignment="1"/>
    <xf numFmtId="189" fontId="100" fillId="0" borderId="0" xfId="32" applyNumberFormat="1" applyFont="1" applyFill="1" applyAlignment="1"/>
    <xf numFmtId="189" fontId="8" fillId="0" borderId="0" xfId="273" applyNumberFormat="1" applyFont="1"/>
    <xf numFmtId="189" fontId="2" fillId="0" borderId="0" xfId="32" applyNumberFormat="1" applyFont="1" applyFill="1" applyAlignment="1">
      <alignment horizontal="center"/>
    </xf>
    <xf numFmtId="191" fontId="3" fillId="0" borderId="0" xfId="246" applyNumberFormat="1" applyFont="1"/>
    <xf numFmtId="0" fontId="6" fillId="0" borderId="0" xfId="273" applyFont="1" applyAlignment="1">
      <alignment horizontal="center"/>
    </xf>
    <xf numFmtId="0" fontId="108" fillId="0" borderId="0" xfId="273" applyFont="1"/>
    <xf numFmtId="187" fontId="2" fillId="0" borderId="0" xfId="120" applyFont="1" applyFill="1" applyAlignment="1"/>
    <xf numFmtId="189" fontId="3" fillId="0" borderId="38" xfId="273" applyNumberFormat="1" applyFont="1" applyBorder="1"/>
    <xf numFmtId="187" fontId="8" fillId="0" borderId="0" xfId="120" applyFont="1" applyFill="1" applyAlignment="1"/>
    <xf numFmtId="0" fontId="12" fillId="0" borderId="0" xfId="273" applyFont="1" applyAlignment="1">
      <alignment horizontal="center"/>
    </xf>
    <xf numFmtId="190" fontId="3" fillId="0" borderId="0" xfId="273" applyNumberFormat="1" applyFont="1" applyAlignment="1">
      <alignment horizontal="center"/>
    </xf>
    <xf numFmtId="189" fontId="3" fillId="0" borderId="38" xfId="273" applyNumberFormat="1" applyFont="1" applyBorder="1" applyAlignment="1">
      <alignment horizontal="right"/>
    </xf>
    <xf numFmtId="189" fontId="3" fillId="0" borderId="0" xfId="273" applyNumberFormat="1" applyFont="1" applyAlignment="1">
      <alignment horizontal="right"/>
    </xf>
    <xf numFmtId="189" fontId="3" fillId="0" borderId="34" xfId="273" applyNumberFormat="1" applyFont="1" applyBorder="1"/>
    <xf numFmtId="0" fontId="5" fillId="0" borderId="0" xfId="273" quotePrefix="1" applyFont="1"/>
    <xf numFmtId="0" fontId="2" fillId="0" borderId="0" xfId="273" applyAlignment="1">
      <alignment wrapText="1"/>
    </xf>
    <xf numFmtId="0" fontId="5" fillId="0" borderId="0" xfId="273" applyFont="1" applyAlignment="1">
      <alignment wrapText="1"/>
    </xf>
    <xf numFmtId="189" fontId="2" fillId="0" borderId="36" xfId="273" applyNumberFormat="1" applyBorder="1"/>
    <xf numFmtId="49" fontId="3" fillId="0" borderId="0" xfId="273" applyNumberFormat="1" applyFont="1" applyAlignment="1">
      <alignment horizontal="left"/>
    </xf>
    <xf numFmtId="189" fontId="3" fillId="0" borderId="39" xfId="273" applyNumberFormat="1" applyFont="1" applyBorder="1"/>
    <xf numFmtId="189" fontId="3" fillId="0" borderId="36" xfId="273" applyNumberFormat="1" applyFont="1" applyBorder="1"/>
    <xf numFmtId="189" fontId="3" fillId="0" borderId="36" xfId="285" applyNumberFormat="1" applyFont="1" applyBorder="1"/>
    <xf numFmtId="189" fontId="3" fillId="0" borderId="35" xfId="285" applyNumberFormat="1" applyFont="1" applyBorder="1" applyAlignment="1">
      <alignment vertical="center"/>
    </xf>
    <xf numFmtId="189" fontId="3" fillId="0" borderId="38" xfId="39" applyNumberFormat="1" applyFont="1" applyFill="1" applyBorder="1" applyAlignment="1"/>
    <xf numFmtId="187" fontId="3" fillId="0" borderId="38" xfId="32" applyFont="1" applyFill="1" applyBorder="1" applyAlignment="1"/>
    <xf numFmtId="189" fontId="3" fillId="0" borderId="38" xfId="285" applyNumberFormat="1" applyFont="1" applyBorder="1" applyAlignment="1">
      <alignment vertical="center"/>
    </xf>
    <xf numFmtId="189" fontId="2" fillId="0" borderId="39" xfId="120" applyNumberFormat="1" applyFont="1" applyFill="1" applyBorder="1" applyAlignment="1"/>
    <xf numFmtId="189" fontId="3" fillId="0" borderId="38" xfId="120" applyNumberFormat="1" applyFont="1" applyFill="1" applyBorder="1" applyAlignment="1">
      <alignment horizontal="right"/>
    </xf>
    <xf numFmtId="189" fontId="3" fillId="0" borderId="38" xfId="120" applyNumberFormat="1" applyFont="1" applyFill="1" applyBorder="1" applyAlignment="1"/>
    <xf numFmtId="189" fontId="3" fillId="0" borderId="39" xfId="120" applyNumberFormat="1" applyFont="1" applyFill="1" applyBorder="1" applyAlignment="1"/>
    <xf numFmtId="0" fontId="3" fillId="0" borderId="0" xfId="273" applyFont="1" applyAlignment="1">
      <alignment horizontal="center"/>
    </xf>
    <xf numFmtId="0" fontId="109" fillId="0" borderId="0" xfId="0" applyFont="1" applyAlignment="1">
      <alignment horizontal="center"/>
    </xf>
    <xf numFmtId="0" fontId="2" fillId="0" borderId="0" xfId="273" applyAlignment="1">
      <alignment horizontal="left"/>
    </xf>
    <xf numFmtId="0" fontId="105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16" fontId="2" fillId="0" borderId="0" xfId="0" quotePrefix="1" applyNumberFormat="1" applyFont="1" applyAlignment="1">
      <alignment horizontal="center" wrapText="1"/>
    </xf>
    <xf numFmtId="0" fontId="106" fillId="0" borderId="34" xfId="0" applyFont="1" applyBorder="1" applyAlignment="1">
      <alignment horizontal="center"/>
    </xf>
    <xf numFmtId="0" fontId="17" fillId="0" borderId="0" xfId="273" applyFont="1" applyAlignment="1">
      <alignment horizontal="left"/>
    </xf>
    <xf numFmtId="0" fontId="107" fillId="0" borderId="0" xfId="0" applyFont="1"/>
    <xf numFmtId="16" fontId="106" fillId="0" borderId="0" xfId="0" quotePrefix="1" applyNumberFormat="1" applyFont="1" applyAlignment="1">
      <alignment horizontal="center"/>
    </xf>
    <xf numFmtId="0" fontId="106" fillId="0" borderId="0" xfId="0" applyFont="1" applyAlignment="1">
      <alignment horizontal="center"/>
    </xf>
  </cellXfs>
  <cellStyles count="470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2" xfId="247" xr:uid="{00000000-0005-0000-0000-0000F7000000}"/>
    <cellStyle name="Normal 3 2 2" xfId="248" xr:uid="{00000000-0005-0000-0000-0000F8000000}"/>
    <cellStyle name="Normal 3 3" xfId="249" xr:uid="{00000000-0005-0000-0000-0000F9000000}"/>
    <cellStyle name="Normal 3 4" xfId="250" xr:uid="{00000000-0005-0000-0000-0000FA000000}"/>
    <cellStyle name="Normal 3 5" xfId="251" xr:uid="{00000000-0005-0000-0000-0000FB000000}"/>
    <cellStyle name="Normal 3 6" xfId="252" xr:uid="{00000000-0005-0000-0000-0000FC000000}"/>
    <cellStyle name="Normal 3 7" xfId="253" xr:uid="{00000000-0005-0000-0000-0000FD000000}"/>
    <cellStyle name="Normal 3 8" xfId="254" xr:uid="{00000000-0005-0000-0000-0000FE000000}"/>
    <cellStyle name="Normal 30" xfId="255" xr:uid="{00000000-0005-0000-0000-0000FF000000}"/>
    <cellStyle name="Normal 31" xfId="256" xr:uid="{00000000-0005-0000-0000-000000010000}"/>
    <cellStyle name="Normal 31 2" xfId="257" xr:uid="{00000000-0005-0000-0000-000001010000}"/>
    <cellStyle name="Normal 31 2 2" xfId="258" xr:uid="{00000000-0005-0000-0000-000002010000}"/>
    <cellStyle name="Normal 32" xfId="259" xr:uid="{00000000-0005-0000-0000-000003010000}"/>
    <cellStyle name="Normal 33" xfId="260" xr:uid="{00000000-0005-0000-0000-000004010000}"/>
    <cellStyle name="Normal 34" xfId="261" xr:uid="{00000000-0005-0000-0000-000005010000}"/>
    <cellStyle name="Normal 35 2 2" xfId="469" xr:uid="{F106DE3C-C518-4B77-A49F-526A97A70AD8}"/>
    <cellStyle name="Normal 38" xfId="262" xr:uid="{00000000-0005-0000-0000-000006010000}"/>
    <cellStyle name="Normal 39" xfId="263" xr:uid="{00000000-0005-0000-0000-000007010000}"/>
    <cellStyle name="Normal 4" xfId="264" xr:uid="{00000000-0005-0000-0000-000008010000}"/>
    <cellStyle name="Normal 4 2" xfId="265" xr:uid="{00000000-0005-0000-0000-000009010000}"/>
    <cellStyle name="Normal 4 2 2" xfId="266" xr:uid="{00000000-0005-0000-0000-00000A010000}"/>
    <cellStyle name="Normal 4 3" xfId="267" xr:uid="{00000000-0005-0000-0000-00000B010000}"/>
    <cellStyle name="Normal 4 4" xfId="268" xr:uid="{00000000-0005-0000-0000-00000C010000}"/>
    <cellStyle name="Normal 40" xfId="269" xr:uid="{00000000-0005-0000-0000-00000D010000}"/>
    <cellStyle name="Normal 5" xfId="270" xr:uid="{00000000-0005-0000-0000-00000E010000}"/>
    <cellStyle name="Normal 5 2" xfId="271" xr:uid="{00000000-0005-0000-0000-00000F010000}"/>
    <cellStyle name="Normal 5 3" xfId="272" xr:uid="{00000000-0005-0000-0000-000010010000}"/>
    <cellStyle name="Normal 6" xfId="273" xr:uid="{00000000-0005-0000-0000-000011010000}"/>
    <cellStyle name="Normal 6 2" xfId="274" xr:uid="{00000000-0005-0000-0000-000012010000}"/>
    <cellStyle name="Normal 6 3" xfId="275" xr:uid="{00000000-0005-0000-0000-000013010000}"/>
    <cellStyle name="Normal 7" xfId="276" xr:uid="{00000000-0005-0000-0000-000014010000}"/>
    <cellStyle name="Normal 7 2" xfId="277" xr:uid="{00000000-0005-0000-0000-000015010000}"/>
    <cellStyle name="Normal 8" xfId="278" xr:uid="{00000000-0005-0000-0000-000016010000}"/>
    <cellStyle name="Normal 8 2" xfId="279" xr:uid="{00000000-0005-0000-0000-000017010000}"/>
    <cellStyle name="Normal 9" xfId="280" xr:uid="{00000000-0005-0000-0000-000018010000}"/>
    <cellStyle name="Normal 9 2" xfId="281" xr:uid="{00000000-0005-0000-0000-000019010000}"/>
    <cellStyle name="Normal 9 3" xfId="282" xr:uid="{00000000-0005-0000-0000-00001A010000}"/>
    <cellStyle name="Normal U" xfId="283" xr:uid="{00000000-0005-0000-0000-00001B010000}"/>
    <cellStyle name="Normal_AMT_BCP_TFS_Q151_Final-120508" xfId="284" xr:uid="{00000000-0005-0000-0000-00001C010000}"/>
    <cellStyle name="Normal_Draft PTTCHTx 2" xfId="285" xr:uid="{00000000-0005-0000-0000-00001D010000}"/>
    <cellStyle name="Normal_Draft PTTCHTx 2_PL" xfId="286" xr:uid="{00000000-0005-0000-0000-00001E010000}"/>
    <cellStyle name="Note 2" xfId="287" xr:uid="{00000000-0005-0000-0000-00001F010000}"/>
    <cellStyle name="Note 2 2" xfId="288" xr:uid="{00000000-0005-0000-0000-000020010000}"/>
    <cellStyle name="Note 2 2 2" xfId="289" xr:uid="{00000000-0005-0000-0000-000021010000}"/>
    <cellStyle name="Note 2 3" xfId="290" xr:uid="{00000000-0005-0000-0000-000022010000}"/>
    <cellStyle name="Note 3" xfId="291" xr:uid="{00000000-0005-0000-0000-000023010000}"/>
    <cellStyle name="Note 3 2" xfId="292" xr:uid="{00000000-0005-0000-0000-000024010000}"/>
    <cellStyle name="Note 3 2 2" xfId="293" xr:uid="{00000000-0005-0000-0000-000025010000}"/>
    <cellStyle name="Note 3 3" xfId="294" xr:uid="{00000000-0005-0000-0000-000026010000}"/>
    <cellStyle name="Note 4" xfId="295" xr:uid="{00000000-0005-0000-0000-000027010000}"/>
    <cellStyle name="Note 4 2" xfId="296" xr:uid="{00000000-0005-0000-0000-000028010000}"/>
    <cellStyle name="Note 4 2 2" xfId="297" xr:uid="{00000000-0005-0000-0000-000029010000}"/>
    <cellStyle name="Note 4 3" xfId="298" xr:uid="{00000000-0005-0000-0000-00002A010000}"/>
    <cellStyle name="Note 5" xfId="299" xr:uid="{00000000-0005-0000-0000-00002B010000}"/>
    <cellStyle name="Note 5 2" xfId="300" xr:uid="{00000000-0005-0000-0000-00002C010000}"/>
    <cellStyle name="Note 5 2 2" xfId="301" xr:uid="{00000000-0005-0000-0000-00002D010000}"/>
    <cellStyle name="Note 5 3" xfId="302" xr:uid="{00000000-0005-0000-0000-00002E010000}"/>
    <cellStyle name="Note 6" xfId="303" xr:uid="{00000000-0005-0000-0000-00002F010000}"/>
    <cellStyle name="Note 6 2" xfId="304" xr:uid="{00000000-0005-0000-0000-000030010000}"/>
    <cellStyle name="Note heading" xfId="305" xr:uid="{00000000-0005-0000-0000-000031010000}"/>
    <cellStyle name="nplode" xfId="306" xr:uid="{00000000-0005-0000-0000-000032010000}"/>
    <cellStyle name="Output Amounts" xfId="307" xr:uid="{00000000-0005-0000-0000-000033010000}"/>
    <cellStyle name="OUTPUT COLUMN HEADINGS" xfId="308" xr:uid="{00000000-0005-0000-0000-000034010000}"/>
    <cellStyle name="OUTPUT LINE ITEMS" xfId="309" xr:uid="{00000000-0005-0000-0000-000035010000}"/>
    <cellStyle name="OUTPUT REPORT HEADING" xfId="310" xr:uid="{00000000-0005-0000-0000-000036010000}"/>
    <cellStyle name="OUTPUT REPORT TITLE" xfId="311" xr:uid="{00000000-0005-0000-0000-000037010000}"/>
    <cellStyle name="Percent [0] U" xfId="312" xr:uid="{00000000-0005-0000-0000-000038010000}"/>
    <cellStyle name="Percent [2]" xfId="313" xr:uid="{00000000-0005-0000-0000-000039010000}"/>
    <cellStyle name="Percent [2] U" xfId="314" xr:uid="{00000000-0005-0000-0000-00003A010000}"/>
    <cellStyle name="Percent [2]_0412 TPS 2006 Budget" xfId="315" xr:uid="{00000000-0005-0000-0000-00003B010000}"/>
    <cellStyle name="Percent 10" xfId="316" xr:uid="{00000000-0005-0000-0000-00003C010000}"/>
    <cellStyle name="Percent 11" xfId="317" xr:uid="{00000000-0005-0000-0000-00003D010000}"/>
    <cellStyle name="Percent 12" xfId="318" xr:uid="{00000000-0005-0000-0000-00003E010000}"/>
    <cellStyle name="Percent 13" xfId="319" xr:uid="{00000000-0005-0000-0000-00003F010000}"/>
    <cellStyle name="Percent 14" xfId="320" xr:uid="{00000000-0005-0000-0000-000040010000}"/>
    <cellStyle name="Percent 15" xfId="321" xr:uid="{00000000-0005-0000-0000-000041010000}"/>
    <cellStyle name="Percent 16" xfId="322" xr:uid="{00000000-0005-0000-0000-000042010000}"/>
    <cellStyle name="Percent 17" xfId="323" xr:uid="{00000000-0005-0000-0000-000043010000}"/>
    <cellStyle name="Percent 18" xfId="324" xr:uid="{00000000-0005-0000-0000-000044010000}"/>
    <cellStyle name="Percent 19" xfId="325" xr:uid="{00000000-0005-0000-0000-000045010000}"/>
    <cellStyle name="Percent 2" xfId="326" xr:uid="{00000000-0005-0000-0000-000046010000}"/>
    <cellStyle name="Percent 2 2" xfId="327" xr:uid="{00000000-0005-0000-0000-000047010000}"/>
    <cellStyle name="Percent 2 3" xfId="328" xr:uid="{00000000-0005-0000-0000-000048010000}"/>
    <cellStyle name="Percent 2 4" xfId="329" xr:uid="{00000000-0005-0000-0000-000049010000}"/>
    <cellStyle name="Percent 2 5" xfId="330" xr:uid="{00000000-0005-0000-0000-00004A010000}"/>
    <cellStyle name="Percent 2 6" xfId="331" xr:uid="{00000000-0005-0000-0000-00004B010000}"/>
    <cellStyle name="Percent 2 7" xfId="332" xr:uid="{00000000-0005-0000-0000-00004C010000}"/>
    <cellStyle name="Percent 20" xfId="333" xr:uid="{00000000-0005-0000-0000-00004D010000}"/>
    <cellStyle name="Percent 21" xfId="334" xr:uid="{00000000-0005-0000-0000-00004E010000}"/>
    <cellStyle name="Percent 22" xfId="335" xr:uid="{00000000-0005-0000-0000-00004F010000}"/>
    <cellStyle name="Percent 23" xfId="336" xr:uid="{00000000-0005-0000-0000-000050010000}"/>
    <cellStyle name="Percent 24" xfId="337" xr:uid="{00000000-0005-0000-0000-000051010000}"/>
    <cellStyle name="Percent 25" xfId="338" xr:uid="{00000000-0005-0000-0000-000052010000}"/>
    <cellStyle name="Percent 26" xfId="339" xr:uid="{00000000-0005-0000-0000-000053010000}"/>
    <cellStyle name="Percent 27" xfId="340" xr:uid="{00000000-0005-0000-0000-000054010000}"/>
    <cellStyle name="Percent 28" xfId="341" xr:uid="{00000000-0005-0000-0000-000055010000}"/>
    <cellStyle name="Percent 29" xfId="342" xr:uid="{00000000-0005-0000-0000-000056010000}"/>
    <cellStyle name="Percent 3" xfId="343" xr:uid="{00000000-0005-0000-0000-000057010000}"/>
    <cellStyle name="Percent 3 2" xfId="344" xr:uid="{00000000-0005-0000-0000-000058010000}"/>
    <cellStyle name="Percent 30" xfId="345" xr:uid="{00000000-0005-0000-0000-000059010000}"/>
    <cellStyle name="Percent 31" xfId="346" xr:uid="{00000000-0005-0000-0000-00005A010000}"/>
    <cellStyle name="Percent 37" xfId="347" xr:uid="{00000000-0005-0000-0000-00005B010000}"/>
    <cellStyle name="Percent 38" xfId="348" xr:uid="{00000000-0005-0000-0000-00005C010000}"/>
    <cellStyle name="Percent 4" xfId="349" xr:uid="{00000000-0005-0000-0000-00005D010000}"/>
    <cellStyle name="Percent 5" xfId="350" xr:uid="{00000000-0005-0000-0000-00005E010000}"/>
    <cellStyle name="Percent 6" xfId="351" xr:uid="{00000000-0005-0000-0000-00005F010000}"/>
    <cellStyle name="Percent 7" xfId="352" xr:uid="{00000000-0005-0000-0000-000060010000}"/>
    <cellStyle name="Percent 8" xfId="353" xr:uid="{00000000-0005-0000-0000-000061010000}"/>
    <cellStyle name="Percent 9" xfId="354" xr:uid="{00000000-0005-0000-0000-000062010000}"/>
    <cellStyle name="PSChar" xfId="355" xr:uid="{00000000-0005-0000-0000-000063010000}"/>
    <cellStyle name="PSDate" xfId="356" xr:uid="{00000000-0005-0000-0000-000064010000}"/>
    <cellStyle name="PSDec" xfId="357" xr:uid="{00000000-0005-0000-0000-000065010000}"/>
    <cellStyle name="PSHeading" xfId="358" xr:uid="{00000000-0005-0000-0000-000066010000}"/>
    <cellStyle name="PSInt" xfId="359" xr:uid="{00000000-0005-0000-0000-000067010000}"/>
    <cellStyle name="PSSpacer" xfId="360" xr:uid="{00000000-0005-0000-0000-000068010000}"/>
    <cellStyle name="RangeNames" xfId="361" xr:uid="{00000000-0005-0000-0000-000069010000}"/>
    <cellStyle name="Ratio" xfId="362" xr:uid="{00000000-0005-0000-0000-00006A010000}"/>
    <cellStyle name="ratio - Style2" xfId="363" xr:uid="{00000000-0005-0000-0000-00006B010000}"/>
    <cellStyle name="Reset range style to defaults" xfId="364" xr:uid="{00000000-0005-0000-0000-00006C010000}"/>
    <cellStyle name="Rothschild Normal" xfId="365" xr:uid="{00000000-0005-0000-0000-00006D010000}"/>
    <cellStyle name="RowSummary" xfId="366" xr:uid="{00000000-0005-0000-0000-00006E010000}"/>
    <cellStyle name="SAPBEXaggData" xfId="367" xr:uid="{00000000-0005-0000-0000-00006F010000}"/>
    <cellStyle name="SAPBEXaggDataEmph" xfId="368" xr:uid="{00000000-0005-0000-0000-000070010000}"/>
    <cellStyle name="SAPBEXaggItem" xfId="369" xr:uid="{00000000-0005-0000-0000-000071010000}"/>
    <cellStyle name="SAPBEXaggItemX" xfId="370" xr:uid="{00000000-0005-0000-0000-000072010000}"/>
    <cellStyle name="SAPBEXchaText" xfId="371" xr:uid="{00000000-0005-0000-0000-000073010000}"/>
    <cellStyle name="SAPBEXexcBad7" xfId="372" xr:uid="{00000000-0005-0000-0000-000074010000}"/>
    <cellStyle name="SAPBEXexcBad8" xfId="373" xr:uid="{00000000-0005-0000-0000-000075010000}"/>
    <cellStyle name="SAPBEXexcBad9" xfId="374" xr:uid="{00000000-0005-0000-0000-000076010000}"/>
    <cellStyle name="SAPBEXexcCritical4" xfId="375" xr:uid="{00000000-0005-0000-0000-000077010000}"/>
    <cellStyle name="SAPBEXexcCritical5" xfId="376" xr:uid="{00000000-0005-0000-0000-000078010000}"/>
    <cellStyle name="SAPBEXexcCritical6" xfId="377" xr:uid="{00000000-0005-0000-0000-000079010000}"/>
    <cellStyle name="SAPBEXexcGood1" xfId="378" xr:uid="{00000000-0005-0000-0000-00007A010000}"/>
    <cellStyle name="SAPBEXexcGood2" xfId="379" xr:uid="{00000000-0005-0000-0000-00007B010000}"/>
    <cellStyle name="SAPBEXexcGood3" xfId="380" xr:uid="{00000000-0005-0000-0000-00007C010000}"/>
    <cellStyle name="SAPBEXfilterDrill" xfId="381" xr:uid="{00000000-0005-0000-0000-00007D010000}"/>
    <cellStyle name="SAPBEXfilterItem" xfId="382" xr:uid="{00000000-0005-0000-0000-00007E010000}"/>
    <cellStyle name="SAPBEXfilterText" xfId="383" xr:uid="{00000000-0005-0000-0000-00007F010000}"/>
    <cellStyle name="SAPBEXformats" xfId="384" xr:uid="{00000000-0005-0000-0000-000080010000}"/>
    <cellStyle name="SAPBEXheaderItem" xfId="385" xr:uid="{00000000-0005-0000-0000-000081010000}"/>
    <cellStyle name="SAPBEXheaderText" xfId="386" xr:uid="{00000000-0005-0000-0000-000082010000}"/>
    <cellStyle name="SAPBEXHLevel0" xfId="387" xr:uid="{00000000-0005-0000-0000-000083010000}"/>
    <cellStyle name="SAPBEXHLevel0X" xfId="388" xr:uid="{00000000-0005-0000-0000-000084010000}"/>
    <cellStyle name="SAPBEXHLevel1" xfId="389" xr:uid="{00000000-0005-0000-0000-000085010000}"/>
    <cellStyle name="SAPBEXHLevel1X" xfId="390" xr:uid="{00000000-0005-0000-0000-000086010000}"/>
    <cellStyle name="SAPBEXHLevel2" xfId="391" xr:uid="{00000000-0005-0000-0000-000087010000}"/>
    <cellStyle name="SAPBEXHLevel2X" xfId="392" xr:uid="{00000000-0005-0000-0000-000088010000}"/>
    <cellStyle name="SAPBEXHLevel3" xfId="393" xr:uid="{00000000-0005-0000-0000-000089010000}"/>
    <cellStyle name="SAPBEXHLevel3X" xfId="394" xr:uid="{00000000-0005-0000-0000-00008A010000}"/>
    <cellStyle name="SAPBEXresData" xfId="395" xr:uid="{00000000-0005-0000-0000-00008B010000}"/>
    <cellStyle name="SAPBEXresDataEmph" xfId="396" xr:uid="{00000000-0005-0000-0000-00008C010000}"/>
    <cellStyle name="SAPBEXresItem" xfId="397" xr:uid="{00000000-0005-0000-0000-00008D010000}"/>
    <cellStyle name="SAPBEXresItemX" xfId="398" xr:uid="{00000000-0005-0000-0000-00008E010000}"/>
    <cellStyle name="SAPBEXstdData" xfId="399" xr:uid="{00000000-0005-0000-0000-00008F010000}"/>
    <cellStyle name="SAPBEXstdDataEmph" xfId="400" xr:uid="{00000000-0005-0000-0000-000090010000}"/>
    <cellStyle name="SAPBEXstdItem" xfId="401" xr:uid="{00000000-0005-0000-0000-000091010000}"/>
    <cellStyle name="SAPBEXstdItemX" xfId="402" xr:uid="{00000000-0005-0000-0000-000092010000}"/>
    <cellStyle name="SAPBEXtitle" xfId="403" xr:uid="{00000000-0005-0000-0000-000093010000}"/>
    <cellStyle name="SAPBEXundefined" xfId="404" xr:uid="{00000000-0005-0000-0000-000094010000}"/>
    <cellStyle name="Sensitivity" xfId="405" xr:uid="{00000000-0005-0000-0000-000095010000}"/>
    <cellStyle name="SheetHeader1" xfId="406" xr:uid="{00000000-0005-0000-0000-000096010000}"/>
    <cellStyle name="SheetHeader2" xfId="407" xr:uid="{00000000-0005-0000-0000-000097010000}"/>
    <cellStyle name="Short Date" xfId="408" xr:uid="{00000000-0005-0000-0000-000098010000}"/>
    <cellStyle name="Style 1" xfId="409" xr:uid="{00000000-0005-0000-0000-000099010000}"/>
    <cellStyle name="style1" xfId="410" xr:uid="{00000000-0005-0000-0000-00009A010000}"/>
    <cellStyle name="Style2" xfId="411" xr:uid="{00000000-0005-0000-0000-00009B010000}"/>
    <cellStyle name="Style3" xfId="412" xr:uid="{00000000-0005-0000-0000-00009C010000}"/>
    <cellStyle name="Subheading" xfId="413" xr:uid="{00000000-0005-0000-0000-00009D010000}"/>
    <cellStyle name="SubheadingBold" xfId="414" xr:uid="{00000000-0005-0000-0000-00009E010000}"/>
    <cellStyle name="Table Heading" xfId="415" xr:uid="{00000000-0005-0000-0000-00009F010000}"/>
    <cellStyle name="Table_Heading2" xfId="416" xr:uid="{00000000-0005-0000-0000-0000A0010000}"/>
    <cellStyle name="TBC" xfId="417" xr:uid="{00000000-0005-0000-0000-0000A1010000}"/>
    <cellStyle name="Times New Roman" xfId="418" xr:uid="{00000000-0005-0000-0000-0000A2010000}"/>
    <cellStyle name="Total 1" xfId="419" xr:uid="{00000000-0005-0000-0000-0000A3010000}"/>
    <cellStyle name="Total 2" xfId="420" xr:uid="{00000000-0005-0000-0000-0000A4010000}"/>
    <cellStyle name="Total 3" xfId="421" xr:uid="{00000000-0005-0000-0000-0000A5010000}"/>
    <cellStyle name="Total 4" xfId="422" xr:uid="{00000000-0005-0000-0000-0000A6010000}"/>
    <cellStyle name="Transfer out" xfId="423" xr:uid="{00000000-0005-0000-0000-0000A7010000}"/>
    <cellStyle name="Tusental (0)_pldt" xfId="424" xr:uid="{00000000-0005-0000-0000-0000A8010000}"/>
    <cellStyle name="Tusental_pldt" xfId="425" xr:uid="{00000000-0005-0000-0000-0000A9010000}"/>
    <cellStyle name="Unit" xfId="426" xr:uid="{00000000-0005-0000-0000-0000AA010000}"/>
    <cellStyle name="Unprotected" xfId="427" xr:uid="{00000000-0005-0000-0000-0000AB010000}"/>
    <cellStyle name="User_Defined_A" xfId="428" xr:uid="{00000000-0005-0000-0000-0000AC010000}"/>
    <cellStyle name="Valuta (0)_pldt" xfId="429" xr:uid="{00000000-0005-0000-0000-0000AD010000}"/>
    <cellStyle name="Valuta_pldt" xfId="430" xr:uid="{00000000-0005-0000-0000-0000AE010000}"/>
    <cellStyle name="Warning" xfId="431" xr:uid="{00000000-0005-0000-0000-0000AF010000}"/>
    <cellStyle name="การคำนวณ" xfId="444" xr:uid="{00000000-0005-0000-0000-0000BC010000}"/>
    <cellStyle name="ข้อความเตือน" xfId="445" xr:uid="{00000000-0005-0000-0000-0000BD010000}"/>
    <cellStyle name="ข้อความอธิบาย" xfId="446" xr:uid="{00000000-0005-0000-0000-0000BE010000}"/>
    <cellStyle name="เครื่องหมายจุลภาค [0]_Book2" xfId="432" xr:uid="{00000000-0005-0000-0000-0000B0010000}"/>
    <cellStyle name="เครื่องหมายจุลภาค 2" xfId="433" xr:uid="{00000000-0005-0000-0000-0000B1010000}"/>
    <cellStyle name="เครื่องหมายจุลภาค 3" xfId="434" xr:uid="{00000000-0005-0000-0000-0000B2010000}"/>
    <cellStyle name="เครื่องหมายจุลภาค 4" xfId="435" xr:uid="{00000000-0005-0000-0000-0000B3010000}"/>
    <cellStyle name="เครื่องหมายจุลภาค_Book2" xfId="436" xr:uid="{00000000-0005-0000-0000-0000B4010000}"/>
    <cellStyle name="เครื่องหมายสกุลเงิน [0]_Book2" xfId="437" xr:uid="{00000000-0005-0000-0000-0000B5010000}"/>
    <cellStyle name="เครื่องหมายสกุลเงิน_Book2" xfId="438" xr:uid="{00000000-0005-0000-0000-0000B6010000}"/>
    <cellStyle name="ชื่อเรื่อง" xfId="447" xr:uid="{00000000-0005-0000-0000-0000BF010000}"/>
    <cellStyle name="เชื่อมโยงหลายมิติ_ไม่ขาว ไม่สวย ไม่หมวย แต่เซ็กซ์" xfId="439" xr:uid="{00000000-0005-0000-0000-0000B7010000}"/>
    <cellStyle name="เซลล์ตรวจสอบ" xfId="440" xr:uid="{00000000-0005-0000-0000-0000B8010000}"/>
    <cellStyle name="เซลล์ที่มีการเชื่อมโยง" xfId="441" xr:uid="{00000000-0005-0000-0000-0000B9010000}"/>
    <cellStyle name="ดี" xfId="448" xr:uid="{00000000-0005-0000-0000-0000C0010000}"/>
    <cellStyle name="ตามการเชื่อมโยงหลายมิติ_ไม่ขาว ไม่สวย ไม่หมวย แต่เซ็กซ์" xfId="449" xr:uid="{00000000-0005-0000-0000-0000C1010000}"/>
    <cellStyle name="ปกติ 2" xfId="450" xr:uid="{00000000-0005-0000-0000-0000C2010000}"/>
    <cellStyle name="ปกติ 3" xfId="451" xr:uid="{00000000-0005-0000-0000-0000C3010000}"/>
    <cellStyle name="ปกติ_088dc_eci" xfId="452" xr:uid="{00000000-0005-0000-0000-0000C4010000}"/>
    <cellStyle name="ป้อนค่า" xfId="453" xr:uid="{00000000-0005-0000-0000-0000C5010000}"/>
    <cellStyle name="ปานกลาง" xfId="454" xr:uid="{00000000-0005-0000-0000-0000C6010000}"/>
    <cellStyle name="ผลรวม" xfId="455" xr:uid="{00000000-0005-0000-0000-0000C7010000}"/>
    <cellStyle name="แย่" xfId="442" xr:uid="{00000000-0005-0000-0000-0000BA010000}"/>
    <cellStyle name="วฅมุ_ฑธนฬย๗ภฬ" xfId="456" xr:uid="{00000000-0005-0000-0000-0000C8010000}"/>
    <cellStyle name="ส่วนที่ถูกเน้น1" xfId="457" xr:uid="{00000000-0005-0000-0000-0000C9010000}"/>
    <cellStyle name="ส่วนที่ถูกเน้น2" xfId="458" xr:uid="{00000000-0005-0000-0000-0000CA010000}"/>
    <cellStyle name="ส่วนที่ถูกเน้น3" xfId="459" xr:uid="{00000000-0005-0000-0000-0000CB010000}"/>
    <cellStyle name="ส่วนที่ถูกเน้น4" xfId="460" xr:uid="{00000000-0005-0000-0000-0000CC010000}"/>
    <cellStyle name="ส่วนที่ถูกเน้น5" xfId="461" xr:uid="{00000000-0005-0000-0000-0000CD010000}"/>
    <cellStyle name="ส่วนที่ถูกเน้น6" xfId="462" xr:uid="{00000000-0005-0000-0000-0000CE010000}"/>
    <cellStyle name="แสดงผล" xfId="443" xr:uid="{00000000-0005-0000-0000-0000BB010000}"/>
    <cellStyle name="หมายเหตุ" xfId="463" xr:uid="{00000000-0005-0000-0000-0000CF010000}"/>
    <cellStyle name="หัวเรื่อง 1" xfId="464" xr:uid="{00000000-0005-0000-0000-0000D0010000}"/>
    <cellStyle name="หัวเรื่อง 2" xfId="465" xr:uid="{00000000-0005-0000-0000-0000D1010000}"/>
    <cellStyle name="หัวเรื่อง 3" xfId="466" xr:uid="{00000000-0005-0000-0000-0000D2010000}"/>
    <cellStyle name="หัวเรื่อง 4" xfId="467" xr:uid="{00000000-0005-0000-0000-0000D3010000}"/>
    <cellStyle name="標準_2006 Eng" xfId="468" xr:uid="{00000000-0005-0000-0000-0000D4010000}"/>
  </cellStyles>
  <dxfs count="0"/>
  <tableStyles count="0" defaultTableStyle="TableStyleMedium9" defaultPivotStyle="PivotStyleLight16"/>
  <colors>
    <mruColors>
      <color rgb="FFFFFFCC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calcChain" Target="calcChain.xml"/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customXml" Target="../customXml/item3.xml"/><Relationship Id="rId20" Type="http://schemas.openxmlformats.org/officeDocument/2006/relationships/externalLink" Target="externalLinks/externalLink13.xml"/><Relationship Id="rId4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  <sheetName val="YQty"/>
      <sheetName val="INDEX-PRES_INFO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23_1_"/>
      <sheetName val="25_1"/>
      <sheetName val="21_2"/>
      <sheetName val="Revenue_Segment"/>
      <sheetName val="Non_Current_Assets_Segment"/>
      <sheetName val="10-1 Media"/>
      <sheetName val="10-cut"/>
      <sheetName val="stat lo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  <sheetName val="Header"/>
      <sheetName val="7.1.3"/>
      <sheetName val="Wholesale_Market_Benefits"/>
      <sheetName val="QNEC_(c)_and_(d)"/>
      <sheetName val="Incremental_CTS"/>
      <sheetName val="Financial_Statements"/>
      <sheetName val="EBIT_Graph_Plan"/>
      <sheetName val="Financial_Summary"/>
      <sheetName val="P&amp;L_Summary"/>
      <sheetName val="Rec_to_BC_Version"/>
      <sheetName val="Synergies_Summary"/>
      <sheetName val="Sensitivity_Table"/>
      <sheetName val="CF_Summary"/>
      <sheetName val="Electricity_old"/>
      <sheetName val="Gas_Data"/>
      <sheetName val="Gas_Synergies"/>
      <sheetName val="Gen_Synergies"/>
      <sheetName val="Opex_Synergies"/>
      <sheetName val="Opening_BS"/>
      <sheetName val="CF_Summary_-_GEC_Sensitivity"/>
      <sheetName val="Generation_-_GEC_Sensitivity"/>
      <sheetName val="Cost_to_Serve"/>
      <sheetName val="Other_Scenarios"/>
      <sheetName val="Electricity_&amp;_Gas_Graphs"/>
      <sheetName val="Sheet1_(2)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6">
          <cell r="D6">
            <v>2.5000000000000001E-2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  <sheetName val="Gas Data"/>
      <sheetName val="SUMMARY_SHEET_$M"/>
      <sheetName val="TAB_1"/>
      <sheetName val="SUMMARY_SHEET"/>
      <sheetName val="Financial_Summary_-_Graphs"/>
      <sheetName val="Table_-_P&amp;L"/>
      <sheetName val="Table_-_BS"/>
      <sheetName val="Debtors_Ageing"/>
      <sheetName val="SUMMARY_SHEET_(2)"/>
      <sheetName val="2_Conso"/>
      <sheetName val="Map"/>
      <sheetName val="Index"/>
      <sheetName val="ตั๋วเงินรับ"/>
      <sheetName val="Main"/>
      <sheetName val="Header"/>
      <sheetName val="Gas_Data"/>
      <sheetName val="desc"/>
      <sheetName val="type"/>
      <sheetName val="master plan "/>
      <sheetName val="OthCode"/>
      <sheetName val="Trial Balance"/>
      <sheetName val="ADJ - RATE"/>
      <sheetName val="Input"/>
      <sheetName val="Cover"/>
      <sheetName val="NAME"/>
      <sheetName val="Manual"/>
      <sheetName val="PR4"/>
      <sheetName val="เงินกู้ MGC"/>
      <sheetName val="เงินกู้ธนชาติ"/>
      <sheetName val="SCB 1 - Current"/>
      <sheetName val="SCB 2 - Current"/>
      <sheetName val="pt"/>
      <sheetName val="SUMMARY_SHEET_$M1"/>
      <sheetName val="TAB_11"/>
      <sheetName val="SUMMARY_SHEET1"/>
      <sheetName val="Financial_Summary_-_Graphs1"/>
      <sheetName val="Table_-_P&amp;L1"/>
      <sheetName val="Table_-_BS1"/>
      <sheetName val="Debtors_Ageing1"/>
      <sheetName val="SUMMARY_SHEET_(2)1"/>
      <sheetName val="2_Conso1"/>
      <sheetName val="master_plan_"/>
      <sheetName val="Trial_Balance"/>
      <sheetName val="ADJ_-_RATE"/>
      <sheetName val="เงินกู้_MGC"/>
      <sheetName val="SCB_1_-_Current"/>
      <sheetName val="SCB_2_-_Current"/>
      <sheetName val="06FinsumServ"/>
      <sheetName val="bod"/>
      <sheetName val="#Lookup"/>
      <sheetName val="COSU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Assump2yrs."/>
      <sheetName val="CY Active"/>
      <sheetName val="CY Exits"/>
      <sheetName val="PY Active"/>
      <sheetName val="Financial Summary - Graphs"/>
      <sheetName val="Calculations"/>
      <sheetName val="Table - P&amp;L"/>
      <sheetName val="Debtors Ageing"/>
      <sheetName val="Financial_Summary_-_Graphs"/>
      <sheetName val="Table_-_P&amp;L"/>
      <sheetName val="Debtors_Ageing"/>
      <sheetName val="Cover"/>
      <sheetName val="Service Quality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  <sheetName val="Data WWD"/>
      <sheetName val="Main"/>
      <sheetName val="CY Exits"/>
      <sheetName val="Active"/>
      <sheetName val="Summary"/>
      <sheetName val="Table"/>
      <sheetName val="Projection"/>
      <sheetName val="2_yrs_"/>
      <sheetName val="3_yrs_"/>
      <sheetName val="4yrs_"/>
      <sheetName val="5yrs_"/>
      <sheetName val="Assump2yrs_"/>
      <sheetName val="Assump_more_yrs_"/>
      <sheetName val="PL _ ผลงานใหม่รวม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>
        <row r="7">
          <cell r="B7">
            <v>55</v>
          </cell>
        </row>
      </sheetData>
      <sheetData sheetId="19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  <sheetName val="Raw Material"/>
      <sheetName val="Leaving_employees"/>
      <sheetName val="Assump2yrs_"/>
      <sheetName val="Gas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  <sheetName val="Cleaned_data"/>
      <sheetName val="Result_by_cost_center-LSA"/>
      <sheetName val="Result_by_cost_center-LSP"/>
      <sheetName val="Benefit_payment"/>
      <sheetName val="Last_val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10-1 Media"/>
      <sheetName val="10-cut"/>
      <sheetName val="Header"/>
      <sheetName val="2.Conso"/>
      <sheetName val="ws"/>
      <sheetName val="Assumption"/>
      <sheetName val="GRAPH_DATA"/>
      <sheetName val="2_Conso"/>
      <sheetName val="gVL"/>
      <sheetName val="Variables"/>
      <sheetName val="A6"/>
      <sheetName val="NAME"/>
      <sheetName val="Fagor04-A3112e"/>
      <sheetName val="desc"/>
      <sheetName val="type"/>
      <sheetName val="02BUDF-2"/>
      <sheetName val="cal"/>
      <sheetName val="CST1198"/>
      <sheetName val="Manual"/>
      <sheetName val="Wht cur"/>
      <sheetName val="OthCode"/>
      <sheetName val="เงินกู้ MGC"/>
      <sheetName val="เงินกู้ธนชาติ"/>
      <sheetName val="bod"/>
      <sheetName val="SCB 1 - Current"/>
      <sheetName val="SCB 2 - Current"/>
      <sheetName val="Main"/>
      <sheetName val="Ass"/>
      <sheetName val="TrialBalance Q3-2002"/>
      <sheetName val="GRAPH_DATA1"/>
      <sheetName val="2_Conso1"/>
      <sheetName val="Wht_cur"/>
      <sheetName val="เงินกู้_MGC"/>
      <sheetName val="SCB_1_-_Current"/>
      <sheetName val="SCB_2_-_Current"/>
      <sheetName val="TrialBalance_Q3-2002"/>
      <sheetName val="stat local"/>
      <sheetName val="fin tb_si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S33"/>
      <sheetName val="SUMMARY_SHEET"/>
      <sheetName val="Financial_Summary_-_Graphs"/>
      <sheetName val="Table_-_P&amp;L"/>
      <sheetName val="Table_-_BS"/>
      <sheetName val="Debtors_Ageing"/>
      <sheetName val="Combine"/>
      <sheetName val="Parameter"/>
      <sheetName val="เงินกู้ธนชาติ"/>
      <sheetName val="2.Conso"/>
      <sheetName val="Sum_Exp Delta"/>
      <sheetName val="Main"/>
      <sheetName val="79 นอร์ธปาร์ค 021052"/>
      <sheetName val="Employee"/>
      <sheetName val="JobOrder"/>
      <sheetName val="Manual"/>
      <sheetName val="OthCode"/>
      <sheetName val="เงินกู้ MGC"/>
      <sheetName val="ตั๋วเงินรับ"/>
      <sheetName val="NAME"/>
      <sheetName val="Map"/>
      <sheetName val="Index"/>
      <sheetName val="Header"/>
      <sheetName val="total"/>
      <sheetName val="mix"/>
      <sheetName val="Finsum"/>
      <sheetName val="bod"/>
      <sheetName val="desc"/>
      <sheetName val="type"/>
      <sheetName val="breakeven analysis"/>
      <sheetName val="SUMMARY_SHEET1"/>
      <sheetName val="Financial_Summary_-_Graphs1"/>
      <sheetName val="Table_-_P&amp;L1"/>
      <sheetName val="Table_-_BS1"/>
      <sheetName val="Debtors_Ageing1"/>
      <sheetName val="2_Conso"/>
      <sheetName val="Sum_Exp_Delta"/>
      <sheetName val="เงินกู้_MGC"/>
      <sheetName val="breakeven_analysis"/>
      <sheetName val="Consolidated"/>
      <sheetName val="เจ้าหนี้การค้า_เช็คจ่า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  <sheetName val="Calculations"/>
      <sheetName val=" IBPL0001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  <sheetName val="5.PA PL"/>
      <sheetName val="JPR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  <sheetName val="BS"/>
      <sheetName val="Assumptions_Book"/>
      <sheetName val="เงินกู้ธนชาติ"/>
      <sheetName val="เงินกู้ MGC"/>
      <sheetName val="BEN"/>
      <sheetName val="TrialBalance Q3-2002"/>
      <sheetName val="งบบริหาร PL-report"/>
      <sheetName val="10-1 Media"/>
      <sheetName val="10-cut"/>
      <sheetName val="สมุดรายวัน"/>
      <sheetName val="PR4"/>
      <sheetName val="MPL 技連"/>
      <sheetName val="342E BLOCK"/>
      <sheetName val="F_OH"/>
      <sheetName val="total"/>
      <sheetName val="9-300"/>
      <sheetName val="Fagor04-A3112e"/>
      <sheetName val="CPS.2003.04BK play"/>
      <sheetName val="B1"/>
      <sheetName val="Int."/>
      <sheetName val="Manual"/>
      <sheetName val="cover"/>
      <sheetName val="#Lookup"/>
      <sheetName val="Trial Balance"/>
      <sheetName val="ตั๋วเงินรับ"/>
      <sheetName val="master plan "/>
      <sheetName val="mix"/>
      <sheetName val="Summary"/>
      <sheetName val="2.Conso"/>
      <sheetName val="stat local"/>
      <sheetName val="Map"/>
      <sheetName val="Index"/>
      <sheetName val="Date"/>
      <sheetName val="PL-D"/>
      <sheetName val="Assumptions_Book1"/>
      <sheetName val="เงินกู้_MGC"/>
      <sheetName val="TrialBalance_Q3-2002"/>
      <sheetName val="Contents_(2)"/>
      <sheetName val="งบบริหาร_PL-report"/>
      <sheetName val="10-1_Media"/>
      <sheetName val="Int_"/>
      <sheetName val="Trial_Balance"/>
      <sheetName val="master_plan_"/>
      <sheetName val="2_Conso"/>
      <sheetName val="stat_local"/>
      <sheetName val="8.1|Invest in Equity"/>
      <sheetName val="NAME"/>
      <sheetName val="Calculations"/>
      <sheetName val="ชื่อหุ้น"/>
      <sheetName val="Header"/>
      <sheetName val="Variables"/>
      <sheetName val="BS ATTACH"/>
      <sheetName val="925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  <sheetName val="Lookups"/>
      <sheetName val="Summary"/>
      <sheetName val="Termination_list"/>
      <sheetName val="S33"/>
      <sheetName val="GasPerf_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PGM_2LEVYTD"/>
      <sheetName val="p&amp;l_sum"/>
      <sheetName val="mth_Comment"/>
      <sheetName val="ytd_comment"/>
      <sheetName val="elecperf_GRAPH_DATA"/>
      <sheetName val="alloc_adj"/>
      <sheetName val="shw_adj"/>
      <sheetName val="ELE_YTD"/>
      <sheetName val="ELE_MTD"/>
      <sheetName val="NG_REP_ytd"/>
      <sheetName val="NG_REP_mth"/>
      <sheetName val="LPG_REP_MTH"/>
      <sheetName val="Blank_Sheet"/>
      <sheetName val="#Lookup"/>
      <sheetName val="2.Conso"/>
      <sheetName val="เงินกู้ MGC"/>
      <sheetName val="SUMM-QTR"/>
      <sheetName val="p&amp;l DATA 2003 07"/>
      <sheetName val="Int."/>
      <sheetName val="2005-2006"/>
      <sheetName val="Related Transaction"/>
      <sheetName val="mgr_name"/>
      <sheetName val="Assumption"/>
      <sheetName val="2005"/>
      <sheetName val="99年度原単位"/>
      <sheetName val="F4301"/>
      <sheetName val="J2"/>
      <sheetName val="J1"/>
      <sheetName val="OthCode"/>
      <sheetName val="Main"/>
      <sheetName val="Map"/>
      <sheetName val="BEN"/>
      <sheetName val="mix"/>
      <sheetName val="bod"/>
      <sheetName val="Combine"/>
      <sheetName val="Parameter"/>
      <sheetName val="8.1|Invest in Equity"/>
      <sheetName val="เงินกู้ธนชาติ"/>
      <sheetName val="p&amp;l_sum1"/>
      <sheetName val="mth_Comment1"/>
      <sheetName val="ytd_comment1"/>
      <sheetName val="elecperf_GRAPH_DATA1"/>
      <sheetName val="alloc_adj1"/>
      <sheetName val="shw_adj1"/>
      <sheetName val="ELE_YTD1"/>
      <sheetName val="ELE_MTD1"/>
      <sheetName val="NG_REP_ytd1"/>
      <sheetName val="NG_REP_mth1"/>
      <sheetName val="LPG_REP_MTH1"/>
      <sheetName val="Blank_Sheet1"/>
      <sheetName val="2_Conso"/>
      <sheetName val="เงินกู้_MGC"/>
      <sheetName val="p&amp;l_DATA_2003_07"/>
      <sheetName val="8_1|Invest_in_Equity"/>
      <sheetName val="Header"/>
      <sheetName val="TrialBalance Q3-2002"/>
      <sheetName val="breakeven analysis"/>
      <sheetName val="Index"/>
      <sheetName val="NAME"/>
      <sheetName val="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  <sheetName val="Assumption"/>
      <sheetName val="sumdata"/>
      <sheetName val="_SAP_TB"/>
      <sheetName val="2_ADJ_to_RHIS"/>
      <sheetName val="6_Reconcililation_of__RE"/>
      <sheetName val="new_ac_in_sep"/>
      <sheetName val="6_Reconcililation_of_RE-Gartoon"/>
      <sheetName val="1_TB"/>
      <sheetName val="7_RACL_for_consol&lt;Auto_Link&gt;"/>
      <sheetName val="8_BS&lt;Auto_Link&gt;"/>
      <sheetName val="9_PL&lt;Auto_Link&gt;"/>
      <sheetName val="10__CF&lt;Auto_Link&gt;"/>
      <sheetName val="Index_notes"/>
      <sheetName val="1_1"/>
      <sheetName val="1_2"/>
      <sheetName val="1_3"/>
      <sheetName val="15_"/>
      <sheetName val="23_1"/>
      <sheetName val="23_2"/>
      <sheetName val="30_1"/>
      <sheetName val="30_2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>
        <row r="2">
          <cell r="AI2">
            <v>32.197099999999999</v>
          </cell>
        </row>
      </sheetData>
      <sheetData sheetId="65"/>
      <sheetData sheetId="66">
        <row r="35">
          <cell r="E35">
            <v>0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  <sheetName val="GasPerf_Data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 refreshError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2008"/>
      <sheetName val="10-1 Media"/>
      <sheetName val="10-cut"/>
      <sheetName val="10-1 Media:10-cut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  <sheetName val="J1"/>
      <sheetName val="Active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Devt_Pfolio"/>
      <sheetName val="CMU_Pg"/>
      <sheetName val="CF_Con_YTD"/>
      <sheetName val="Balance_Sheet_New"/>
      <sheetName val="BS_for_CF"/>
      <sheetName val="CF_AR_Related"/>
      <sheetName val="Debt_Arrangement_Bond-RG"/>
      <sheetName val="Debt_Arrangement_Bond-RHIS"/>
      <sheetName val="Debt_Arrangement_EMTN-RHIS"/>
      <sheetName val="CF_G&amp;L_Exchange_YTD"/>
      <sheetName val="CF_CIT_จ่ายในปี"/>
      <sheetName val="CF_ST_Loan_Related"/>
      <sheetName val="CF_LT_Loan_Related"/>
      <sheetName val="CF_ST_Loan"/>
      <sheetName val="CF_LT_Loan"/>
      <sheetName val="CF_Bill_of_exchange"/>
      <sheetName val="CF_เงินลงทุนในบ_ย่อย"/>
      <sheetName val="CF_เงินลงทุนในบ_ร่วม"/>
      <sheetName val="CF_LT_Investment"/>
      <sheetName val="CF_Securities_availabl_for_sale"/>
      <sheetName val="CF_Asset_Aquisition"/>
      <sheetName val="CF_Asset_Disposal"/>
      <sheetName val="CF_Asset_Written_off"/>
      <sheetName val="Rec_เงินปันผล"/>
      <sheetName val="YTD_Budget_Var"/>
      <sheetName val="Var_Prior_Fcst"/>
      <sheetName val="Bank_rec_"/>
      <sheetName val="Sum_of_Accruals"/>
      <sheetName val="P&amp;L_to_Dec"/>
      <sheetName val="KMP_P&amp;L_Sep_07(new_format)"/>
      <sheetName val="N"/>
    </sheetNames>
    <sheetDataSet>
      <sheetData sheetId="0">
        <row r="3">
          <cell r="G3" t="str">
            <v>ณ วันที่ 30 กันยายน 2557 และ 31 ธันวาคม 2556</v>
          </cell>
        </row>
      </sheetData>
      <sheetData sheetId="1">
        <row r="626">
          <cell r="C626">
            <v>703648732.29000008</v>
          </cell>
        </row>
      </sheetData>
      <sheetData sheetId="2"/>
      <sheetData sheetId="3"/>
      <sheetData sheetId="4"/>
      <sheetData sheetId="5">
        <row r="41">
          <cell r="I41">
            <v>0</v>
          </cell>
        </row>
      </sheetData>
      <sheetData sheetId="6">
        <row r="15">
          <cell r="F15">
            <v>37072</v>
          </cell>
        </row>
      </sheetData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  <sheetName val="10-1 Media"/>
      <sheetName val="10-cut"/>
      <sheetName val="Map"/>
      <sheetName val="Proposal_Activity_(2)"/>
      <sheetName val="Proposal_Activity"/>
      <sheetName val="Organic_Growth_Priorities"/>
      <sheetName val="Rolling_18_Month_Look_Ahead"/>
      <sheetName val="Retention_Analysis"/>
      <sheetName val="Win_&amp;_Do_Projection"/>
      <sheetName val="Competitor_Analysis"/>
      <sheetName val="Board_Mapping"/>
      <sheetName val="S33"/>
      <sheetName val="P&amp;L Gas (Stat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Rolling 18 Month Look Ahead"/>
      <sheetName val="SUMMARY_SHEET"/>
      <sheetName val="Financial_Summary_-_Graphs"/>
      <sheetName val="Table_-_P&amp;L"/>
      <sheetName val="Table_-_BS"/>
      <sheetName val="Debtors_Ageing"/>
      <sheetName val="Rolling_18_Month_Look_Ahead"/>
      <sheetName val="Act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  <sheetName val="DealerData"/>
      <sheetName val="P&amp;L_Gas_(Mgmt)"/>
      <sheetName val="P&amp;L_Gas_(Stat)"/>
      <sheetName val="Sales_Perf_(Allgas)"/>
      <sheetName val="Segment_Profit_(Allgas)"/>
      <sheetName val="Service_Quality"/>
      <sheetName val="Financial Summary - Graphs"/>
      <sheetName val="Financial_Summary_-_Graphs"/>
      <sheetName val="COVER"/>
      <sheetName val="Map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>
        <row r="4">
          <cell r="D4" t="str">
            <v>This Month</v>
          </cell>
        </row>
      </sheetData>
      <sheetData sheetId="10"/>
      <sheetData sheetId="11"/>
      <sheetData sheetId="12"/>
      <sheetData sheetId="13" refreshError="1"/>
      <sheetData sheetId="14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  <sheetName val="Budget-Bal"/>
      <sheetName val="Input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  <sheetName val="Monthly Activity"/>
      <sheetName val="Assumptions Bo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/>
      <sheetData sheetId="180">
        <row r="41">
          <cell r="I41">
            <v>0</v>
          </cell>
        </row>
      </sheetData>
      <sheetData sheetId="181"/>
      <sheetData sheetId="182"/>
      <sheetData sheetId="183"/>
      <sheetData sheetId="184">
        <row r="26">
          <cell r="I26">
            <v>0</v>
          </cell>
        </row>
      </sheetData>
      <sheetData sheetId="185"/>
      <sheetData sheetId="186"/>
      <sheetData sheetId="187"/>
      <sheetData sheetId="188"/>
      <sheetData sheetId="189"/>
      <sheetData sheetId="190">
        <row r="50">
          <cell r="I50">
            <v>0</v>
          </cell>
        </row>
      </sheetData>
      <sheetData sheetId="191"/>
      <sheetData sheetId="192">
        <row r="50">
          <cell r="I50">
            <v>0</v>
          </cell>
        </row>
      </sheetData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>
        <row r="22">
          <cell r="F22">
            <v>0</v>
          </cell>
        </row>
      </sheetData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>
        <row r="50">
          <cell r="F50">
            <v>0</v>
          </cell>
        </row>
      </sheetData>
      <sheetData sheetId="246"/>
      <sheetData sheetId="247"/>
      <sheetData sheetId="248"/>
      <sheetData sheetId="249"/>
      <sheetData sheetId="250">
        <row r="19">
          <cell r="G19" t="str">
            <v/>
          </cell>
        </row>
      </sheetData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>
        <row r="32">
          <cell r="J32">
            <v>0</v>
          </cell>
        </row>
      </sheetData>
      <sheetData sheetId="264">
        <row r="25">
          <cell r="J25">
            <v>0</v>
          </cell>
        </row>
      </sheetData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 refreshError="1"/>
      <sheetData sheetId="30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BEN"/>
      <sheetName val="S33"/>
      <sheetName val="Revenue_calc_for_AH"/>
      <sheetName val="Mkt_tariffs"/>
      <sheetName val="QLD_valuation"/>
      <sheetName val="Chart_data"/>
      <sheetName val="QLD_charts"/>
      <sheetName val="QLD_output"/>
      <sheetName val="Financial_Summary_-_Graphs"/>
      <sheetName val="Data_WWD"/>
      <sheetName val="เงินกู้ธนชาติ"/>
      <sheetName val="#Lookup"/>
      <sheetName val="sumdata"/>
      <sheetName val="MENU-DOP"/>
      <sheetName val="cashflow"/>
      <sheetName val="adj"/>
      <sheetName val="Map"/>
      <sheetName val="生産総枠"/>
      <sheetName val="P&amp;L Gas (Stat)"/>
      <sheetName val="P&amp;L_Gas_(Stat)"/>
      <sheetName val="Index"/>
      <sheetName val="เงินกู้ MGC"/>
      <sheetName val="ตั๋วเงินรับ"/>
      <sheetName val="2.Conso"/>
      <sheetName val="Energex Gas model MKII 060703v0"/>
      <sheetName val="bod"/>
      <sheetName val="Manual"/>
      <sheetName val="NAME"/>
      <sheetName val="TrialBalance Q3-2002"/>
      <sheetName val="summary"/>
      <sheetName val="8.1|Invest in Equity"/>
      <sheetName val="ชื่อหุ้น"/>
      <sheetName val="pt"/>
      <sheetName val="Int."/>
      <sheetName val="OthCode"/>
      <sheetName val="Revenue_calc_for_AH1"/>
      <sheetName val="Mkt_tariffs1"/>
      <sheetName val="QLD_valuation1"/>
      <sheetName val="Chart_data1"/>
      <sheetName val="QLD_charts1"/>
      <sheetName val="QLD_output1"/>
      <sheetName val="Financial_Summary_-_Graphs1"/>
      <sheetName val="Data_WWD1"/>
      <sheetName val="เงินกู้_MGC"/>
      <sheetName val="2_Conso"/>
      <sheetName val="Energex_Gas_model_MKII_060703v0"/>
      <sheetName val="TrialBalance_Q3-2002"/>
      <sheetName val="8_1|Invest_in_Equity"/>
      <sheetName val="Int_"/>
      <sheetName val="Trial Balance"/>
      <sheetName val="SCB 1 - Current"/>
      <sheetName val="SCB 2 - Current"/>
      <sheetName val="ADJ - RATE"/>
      <sheetName val="Discount"/>
      <sheetName val="เครื่องตกแต่ง"/>
      <sheetName val="อาคาร"/>
      <sheetName val="01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  <sheetName val="Journal_Input"/>
      <sheetName val="Journal_Example"/>
      <sheetName val="Valid_Account"/>
      <sheetName val="Valid_Account_Element"/>
      <sheetName val="Valid_Product"/>
      <sheetName val="Monthly_Phasing_(Revenue)"/>
      <sheetName val="Monthly_Phasing_(Expenditure)"/>
      <sheetName val="Journal_Input_(2)"/>
      <sheetName val="Cost center Plan"/>
      <sheetName val="Cost_center_Plan"/>
      <sheetName val="CJEs"/>
      <sheetName val="2.1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>
        <row r="2">
          <cell r="A2">
            <v>100</v>
          </cell>
        </row>
      </sheetData>
      <sheetData sheetId="15">
        <row r="2">
          <cell r="A2">
            <v>100002</v>
          </cell>
        </row>
      </sheetData>
      <sheetData sheetId="16"/>
      <sheetData sheetId="17"/>
      <sheetData sheetId="18"/>
      <sheetData sheetId="19" refreshError="1"/>
      <sheetData sheetId="20"/>
      <sheetData sheetId="21" refreshError="1"/>
      <sheetData sheetId="2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  <sheetName val="Wkgs_BS Lead"/>
      <sheetName val="Directors_of_RGCO"/>
      <sheetName val="Directors_of_RATCH"/>
      <sheetName val="P&amp;L_Gas_(Stat)"/>
      <sheetName val="Wkgs_BS_Lead"/>
      <sheetName val="total"/>
      <sheetName val="Assumptions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sheet2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ตั๋วเงินรับ"/>
      <sheetName val="Input"/>
      <sheetName val="project"/>
      <sheetName val="4|Cash-IN&amp;OUT_Actual"/>
      <sheetName val="7|CF_Actual-M"/>
      <sheetName val="7|CF_Actual-M_data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18.1"/>
      <sheetName val="15"/>
      <sheetName val="13"/>
      <sheetName val="12"/>
      <sheetName val="6.2"/>
      <sheetName val="6.5.2"/>
      <sheetName val="5.2"/>
      <sheetName val="7.1.3"/>
      <sheetName val="17.2.2"/>
      <sheetName val="9"/>
      <sheetName val="3.3"/>
      <sheetName val="5"/>
      <sheetName val="6.4"/>
      <sheetName val="18"/>
      <sheetName val="8"/>
      <sheetName val="17.2.3"/>
      <sheetName val="7"/>
      <sheetName val="2.3"/>
      <sheetName val="18_1"/>
      <sheetName val="6_2"/>
      <sheetName val="6_5_2"/>
      <sheetName val="5_2"/>
      <sheetName val="7_1_3"/>
      <sheetName val="17_2_2"/>
      <sheetName val="3_3"/>
      <sheetName val="6_4"/>
      <sheetName val="17_2_3"/>
      <sheetName val="2_3"/>
      <sheetName val="科目（FS-311）"/>
      <sheetName val="TrialBalance Q3-2002"/>
      <sheetName val="2.Conso"/>
      <sheetName val="Main"/>
      <sheetName val="เงินกู้ MGC"/>
      <sheetName val="เงินกู้ธนชาติ"/>
      <sheetName val="Trial Balance"/>
      <sheetName val="Date"/>
      <sheetName val="PL-D"/>
      <sheetName val="sumdata"/>
      <sheetName val="acc.depre-report-old"/>
      <sheetName val="DATABASE -sumifTB"/>
      <sheetName val="dep12"/>
      <sheetName val="ADJ - RATE"/>
      <sheetName val="pt"/>
      <sheetName val="Manual"/>
      <sheetName val="BEN"/>
      <sheetName val="Old_Model1"/>
      <sheetName val="Qtr_I-Bonds1"/>
      <sheetName val="Qtr_E-Note1"/>
      <sheetName val="Capac$_(A)1"/>
      <sheetName val="Equity_Analysis1"/>
      <sheetName val="Project_Costs1"/>
      <sheetName val="Fin_Charts1"/>
      <sheetName val="Table_Amort1"/>
      <sheetName val="TrialBalance_Q3-2002"/>
      <sheetName val="2_Conso"/>
      <sheetName val="เงินกู้_MGC"/>
      <sheetName val="Trial_Balance"/>
      <sheetName val="DATABASE_-sumifTB"/>
      <sheetName val="acc_depre-report-old"/>
      <sheetName val="ADJ_-_RATE"/>
      <sheetName val="P&amp;LFINAL - 44"/>
      <sheetName val="Calculations"/>
      <sheetName val="Final Townsville II Accounting "/>
      <sheetName val="bod"/>
      <sheetName val="Combine"/>
      <sheetName val="Parameter"/>
      <sheetName val="SCB 1 - Current"/>
      <sheetName val="SCB 2 - Current"/>
      <sheetName val="M.1"/>
      <sheetName val="REVEN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/>
      <sheetData sheetId="92"/>
      <sheetData sheetId="93" refreshError="1"/>
      <sheetData sheetId="94" refreshError="1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  <sheetName val="Ass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3_5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1_3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PR7_(2)"/>
      <sheetName val="Qtr_Ass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  <sheetData sheetId="121" refreshError="1"/>
      <sheetData sheetId="122"/>
      <sheetData sheetId="123">
        <row r="5">
          <cell r="D5" t="str">
            <v>Thai baht</v>
          </cell>
        </row>
      </sheetData>
      <sheetData sheetId="124">
        <row r="8">
          <cell r="Q8" t="str">
            <v>31 - Mar - 2011</v>
          </cell>
        </row>
      </sheetData>
      <sheetData sheetId="125">
        <row r="42">
          <cell r="T42">
            <v>1692922</v>
          </cell>
        </row>
      </sheetData>
      <sheetData sheetId="126"/>
      <sheetData sheetId="127"/>
      <sheetData sheetId="128"/>
      <sheetData sheetId="129"/>
      <sheetData sheetId="130">
        <row r="17">
          <cell r="Q17">
            <v>0</v>
          </cell>
        </row>
      </sheetData>
      <sheetData sheetId="131">
        <row r="22">
          <cell r="Q22">
            <v>0</v>
          </cell>
        </row>
      </sheetData>
      <sheetData sheetId="132"/>
      <sheetData sheetId="133">
        <row r="19">
          <cell r="Q19">
            <v>0</v>
          </cell>
        </row>
      </sheetData>
      <sheetData sheetId="134"/>
      <sheetData sheetId="135">
        <row r="17">
          <cell r="M17">
            <v>0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>
        <row r="33">
          <cell r="G33">
            <v>0</v>
          </cell>
        </row>
      </sheetData>
      <sheetData sheetId="144"/>
      <sheetData sheetId="145"/>
      <sheetData sheetId="146"/>
      <sheetData sheetId="147"/>
      <sheetData sheetId="148"/>
      <sheetData sheetId="149">
        <row r="48">
          <cell r="F48">
            <v>0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>
        <row r="37">
          <cell r="F37">
            <v>0</v>
          </cell>
        </row>
      </sheetData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  <sheetName val="AccpacTB"/>
      <sheetName val="6.1"/>
      <sheetName val="Map"/>
      <sheetName val="Index"/>
      <sheetName val="6.5"/>
      <sheetName val="8"/>
      <sheetName val="2.2"/>
      <sheetName val="3.1"/>
      <sheetName val="Issue_log"/>
      <sheetName val="F1-210_RAC_PL"/>
      <sheetName val="F1-220_RAC_ADJ_to_BS"/>
      <sheetName val="F1-230_RAC_BS"/>
      <sheetName val="F1-240_RH_BS_JUL'11"/>
      <sheetName val="F1-250_RH_PL_JUL'11"/>
      <sheetName val="F1-260_Consol_BS"/>
      <sheetName val="F1-270_Consol_PL"/>
      <sheetName val="F1-280_CONSOL_ADJ"/>
      <sheetName val="Inter-co_(RCA_and_RHIS)"/>
      <sheetName val="Fx_AUD"/>
      <sheetName val="6_1"/>
      <sheetName val="6_5"/>
      <sheetName val="2_2"/>
      <sheetName val="3_1"/>
      <sheetName val="Input"/>
      <sheetName val="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45">
          <cell r="H145">
            <v>32.665199999999999</v>
          </cell>
        </row>
      </sheetData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2.Conso"/>
      <sheetName val="Max_Shorts"/>
      <sheetName val="Chart_WWD"/>
      <sheetName val="Chart_NWWD"/>
      <sheetName val="Data_WWD"/>
      <sheetName val="Data_NWWD"/>
      <sheetName val="10-1 Media"/>
      <sheetName val="10-cut"/>
      <sheetName val="2_Conso"/>
      <sheetName val="ตั๋วเงินรับ"/>
      <sheetName val="Trial Balance"/>
      <sheetName val="NAME"/>
      <sheetName val="8.1|Invest in Equity"/>
      <sheetName val="BASIS"/>
      <sheetName val="Cover"/>
      <sheetName val="Employee"/>
      <sheetName val="JobOrder"/>
      <sheetName val="Parameter"/>
      <sheetName val="input data"/>
      <sheetName val="Fx AUD"/>
      <sheetName val="Fx_AUD"/>
      <sheetName val="REPORT"/>
      <sheetName val="Combine"/>
      <sheetName val="Manual"/>
      <sheetName val="ชื่อหุ้น"/>
      <sheetName val="เงินกู้ธนชาติ"/>
      <sheetName val="เงินกู้ MGC"/>
      <sheetName val="Hedge figure"/>
      <sheetName val="bod"/>
      <sheetName val="Header"/>
      <sheetName val="mix"/>
      <sheetName val="cf"/>
      <sheetName val="Ass"/>
      <sheetName val="Variables"/>
      <sheetName val="โควต้า-hc"/>
      <sheetName val="PR4"/>
      <sheetName val="Max_Shorts1"/>
      <sheetName val="Chart_WWD1"/>
      <sheetName val="Chart_NWWD1"/>
      <sheetName val="Data_WWD1"/>
      <sheetName val="Data_NWWD1"/>
      <sheetName val="2_Conso1"/>
      <sheetName val="Trial_Balance"/>
      <sheetName val="8_1|Invest_in_Equity"/>
      <sheetName val="เงินกู้_MGC"/>
      <sheetName val="Hedge_figure"/>
      <sheetName val="sumdata"/>
      <sheetName val="CST1198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>
        <row r="5">
          <cell r="B5">
            <v>33.310752700000002</v>
          </cell>
        </row>
      </sheetData>
      <sheetData sheetId="14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  <sheetName val="Data WWD"/>
      <sheetName val="Main"/>
      <sheetName val="Invest__in_JV"/>
      <sheetName val="Look_up_tables"/>
      <sheetName val="VBA_macros"/>
      <sheetName val="7_1_3"/>
      <sheetName val="Data_WWD"/>
      <sheetName val="GENERAL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83FFF-E996-49BB-9FE8-F84F28B932FA}">
  <dimension ref="A1:N105"/>
  <sheetViews>
    <sheetView tabSelected="1" view="pageBreakPreview" zoomScale="90" zoomScaleNormal="84" zoomScaleSheetLayoutView="90" workbookViewId="0"/>
  </sheetViews>
  <sheetFormatPr defaultColWidth="2.625" defaultRowHeight="15"/>
  <cols>
    <col min="1" max="1" width="2.125" style="19" customWidth="1"/>
    <col min="2" max="2" width="2.625" style="19"/>
    <col min="3" max="3" width="37.125" style="19" customWidth="1"/>
    <col min="4" max="4" width="5.625" style="29" customWidth="1"/>
    <col min="5" max="5" width="1.125" style="36" customWidth="1"/>
    <col min="6" max="6" width="13.375" style="19" customWidth="1"/>
    <col min="7" max="7" width="1.125" style="19" customWidth="1"/>
    <col min="8" max="8" width="13.375" style="19" customWidth="1"/>
    <col min="9" max="9" width="1.125" style="19" customWidth="1"/>
    <col min="10" max="10" width="13.375" style="19" customWidth="1"/>
    <col min="11" max="11" width="1.125" style="19" customWidth="1"/>
    <col min="12" max="12" width="13.375" style="19" customWidth="1"/>
    <col min="13" max="13" width="12.875" style="126" customWidth="1"/>
    <col min="14" max="14" width="16.125" style="126" bestFit="1" customWidth="1"/>
    <col min="15" max="51" width="12.875" style="19" customWidth="1"/>
    <col min="52" max="16384" width="2.625" style="19"/>
  </cols>
  <sheetData>
    <row r="1" spans="1:12" ht="18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8" customHeight="1">
      <c r="A2" s="127" t="s">
        <v>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2.95" customHeight="1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2" ht="18" customHeight="1">
      <c r="A4" s="128"/>
      <c r="B4" s="128"/>
      <c r="C4" s="128"/>
      <c r="D4" s="28"/>
      <c r="E4" s="28"/>
      <c r="F4" s="163" t="s">
        <v>2</v>
      </c>
      <c r="G4" s="163"/>
      <c r="H4" s="163"/>
      <c r="I4" s="163"/>
      <c r="J4" s="163" t="s">
        <v>3</v>
      </c>
      <c r="K4" s="163"/>
      <c r="L4" s="163"/>
    </row>
    <row r="5" spans="1:12" ht="18" customHeight="1">
      <c r="A5" s="128"/>
      <c r="B5" s="128"/>
      <c r="C5" s="128"/>
      <c r="D5" s="40"/>
      <c r="E5" s="28"/>
      <c r="F5" s="163" t="s">
        <v>4</v>
      </c>
      <c r="G5" s="163"/>
      <c r="H5" s="163"/>
      <c r="I5" s="163"/>
      <c r="J5" s="163" t="s">
        <v>4</v>
      </c>
      <c r="K5" s="163"/>
      <c r="L5" s="163"/>
    </row>
    <row r="6" spans="1:12" ht="18" customHeight="1">
      <c r="A6" s="128"/>
      <c r="B6" s="128"/>
      <c r="C6" s="128"/>
      <c r="D6" s="40"/>
      <c r="E6" s="28"/>
      <c r="F6" s="129" t="s">
        <v>226</v>
      </c>
      <c r="G6" s="67"/>
      <c r="H6" s="37" t="s">
        <v>5</v>
      </c>
      <c r="I6" s="37"/>
      <c r="J6" s="129" t="s">
        <v>226</v>
      </c>
      <c r="K6" s="67"/>
      <c r="L6" s="37" t="s">
        <v>5</v>
      </c>
    </row>
    <row r="7" spans="1:12" ht="18" customHeight="1">
      <c r="A7" s="127" t="s">
        <v>6</v>
      </c>
      <c r="B7" s="67"/>
      <c r="C7" s="67"/>
      <c r="D7" s="29" t="s">
        <v>7</v>
      </c>
      <c r="E7" s="29"/>
      <c r="F7" s="35" t="s">
        <v>227</v>
      </c>
      <c r="G7" s="36"/>
      <c r="H7" s="35" t="s">
        <v>8</v>
      </c>
      <c r="I7" s="35"/>
      <c r="J7" s="35" t="s">
        <v>227</v>
      </c>
      <c r="K7" s="36"/>
      <c r="L7" s="35" t="s">
        <v>8</v>
      </c>
    </row>
    <row r="8" spans="1:12" ht="18" customHeight="1">
      <c r="A8" s="127"/>
      <c r="B8" s="67"/>
      <c r="C8" s="67"/>
      <c r="E8" s="29"/>
      <c r="F8" s="35" t="s">
        <v>9</v>
      </c>
      <c r="G8" s="36"/>
      <c r="H8" s="35"/>
      <c r="I8" s="35"/>
      <c r="J8" s="35" t="s">
        <v>9</v>
      </c>
      <c r="K8" s="36"/>
      <c r="L8" s="35"/>
    </row>
    <row r="9" spans="1:12" ht="18" customHeight="1">
      <c r="F9" s="164" t="s">
        <v>10</v>
      </c>
      <c r="G9" s="164"/>
      <c r="H9" s="164"/>
      <c r="I9" s="164"/>
      <c r="J9" s="164"/>
      <c r="K9" s="164"/>
      <c r="L9" s="164"/>
    </row>
    <row r="10" spans="1:12" ht="18" customHeight="1">
      <c r="A10" s="130" t="s">
        <v>11</v>
      </c>
      <c r="F10" s="38"/>
      <c r="G10" s="38"/>
      <c r="H10" s="38"/>
      <c r="I10" s="38"/>
      <c r="J10" s="38"/>
      <c r="K10" s="38"/>
      <c r="L10" s="38"/>
    </row>
    <row r="11" spans="1:12" ht="18" customHeight="1">
      <c r="A11" s="19" t="s">
        <v>12</v>
      </c>
      <c r="F11" s="16">
        <v>8359365</v>
      </c>
      <c r="G11" s="16"/>
      <c r="H11" s="16">
        <v>8929518</v>
      </c>
      <c r="I11" s="16"/>
      <c r="J11" s="16">
        <v>586355</v>
      </c>
      <c r="K11" s="16"/>
      <c r="L11" s="16">
        <v>760668</v>
      </c>
    </row>
    <row r="12" spans="1:12" ht="18" customHeight="1">
      <c r="A12" s="19" t="s">
        <v>13</v>
      </c>
      <c r="D12" s="29">
        <v>3</v>
      </c>
      <c r="F12" s="16">
        <v>3854404</v>
      </c>
      <c r="G12" s="16"/>
      <c r="H12" s="16">
        <v>4236781</v>
      </c>
      <c r="I12" s="16"/>
      <c r="J12" s="16">
        <v>0</v>
      </c>
      <c r="K12" s="16"/>
      <c r="L12" s="16">
        <v>0</v>
      </c>
    </row>
    <row r="13" spans="1:12" ht="18" customHeight="1">
      <c r="A13" s="19" t="s">
        <v>14</v>
      </c>
      <c r="F13" s="16">
        <v>1190030</v>
      </c>
      <c r="G13" s="16"/>
      <c r="H13" s="16">
        <v>1060966</v>
      </c>
      <c r="I13" s="16"/>
      <c r="J13" s="16">
        <v>89775</v>
      </c>
      <c r="K13" s="16"/>
      <c r="L13" s="16">
        <v>73634</v>
      </c>
    </row>
    <row r="14" spans="1:12" ht="18" customHeight="1">
      <c r="A14" s="19" t="s">
        <v>236</v>
      </c>
      <c r="D14" s="29">
        <v>2</v>
      </c>
      <c r="F14" s="16">
        <v>106500</v>
      </c>
      <c r="G14" s="16"/>
      <c r="H14" s="16">
        <v>0</v>
      </c>
      <c r="I14" s="16"/>
      <c r="J14" s="16">
        <v>0</v>
      </c>
      <c r="K14" s="16"/>
      <c r="L14" s="16">
        <v>0</v>
      </c>
    </row>
    <row r="15" spans="1:12" ht="18" customHeight="1">
      <c r="A15" s="19" t="s">
        <v>15</v>
      </c>
      <c r="E15" s="19"/>
      <c r="H15" s="86"/>
      <c r="J15" s="86"/>
      <c r="L15" s="16"/>
    </row>
    <row r="16" spans="1:12" ht="18" customHeight="1">
      <c r="B16" s="19" t="s">
        <v>16</v>
      </c>
      <c r="D16" s="29">
        <v>2</v>
      </c>
      <c r="F16" s="16">
        <v>179186</v>
      </c>
      <c r="G16" s="16"/>
      <c r="H16" s="16">
        <v>198310</v>
      </c>
      <c r="I16" s="16"/>
      <c r="J16" s="16">
        <v>176209</v>
      </c>
      <c r="K16" s="16"/>
      <c r="L16" s="16">
        <v>232133</v>
      </c>
    </row>
    <row r="17" spans="1:12" ht="18" customHeight="1">
      <c r="A17" s="19" t="s">
        <v>17</v>
      </c>
      <c r="D17" s="29">
        <v>2</v>
      </c>
      <c r="F17" s="16">
        <v>10000</v>
      </c>
      <c r="G17" s="16"/>
      <c r="H17" s="16">
        <v>10000</v>
      </c>
      <c r="I17" s="16"/>
      <c r="J17" s="16">
        <v>0</v>
      </c>
      <c r="K17" s="16"/>
      <c r="L17" s="16">
        <v>0</v>
      </c>
    </row>
    <row r="18" spans="1:12" ht="18" customHeight="1">
      <c r="A18" s="19" t="s">
        <v>18</v>
      </c>
      <c r="D18" s="29">
        <v>2</v>
      </c>
      <c r="F18" s="16">
        <v>2036634</v>
      </c>
      <c r="G18" s="16"/>
      <c r="H18" s="16">
        <v>2219772</v>
      </c>
      <c r="I18" s="16"/>
      <c r="J18" s="16">
        <v>0</v>
      </c>
      <c r="K18" s="16"/>
      <c r="L18" s="16">
        <v>0</v>
      </c>
    </row>
    <row r="19" spans="1:12" ht="18" customHeight="1">
      <c r="A19" s="19" t="s">
        <v>19</v>
      </c>
      <c r="F19" s="16">
        <v>2335944</v>
      </c>
      <c r="G19" s="16"/>
      <c r="H19" s="16">
        <v>2445970</v>
      </c>
      <c r="I19" s="16"/>
      <c r="J19" s="16">
        <v>0</v>
      </c>
      <c r="K19" s="16"/>
      <c r="L19" s="16">
        <v>0</v>
      </c>
    </row>
    <row r="20" spans="1:12" ht="18" customHeight="1">
      <c r="A20" s="19" t="s">
        <v>20</v>
      </c>
      <c r="D20" s="29">
        <v>9</v>
      </c>
      <c r="F20" s="16">
        <v>7621143</v>
      </c>
      <c r="G20" s="16"/>
      <c r="H20" s="16">
        <v>6648090</v>
      </c>
      <c r="I20" s="16"/>
      <c r="J20" s="16">
        <v>1613384</v>
      </c>
      <c r="K20" s="16"/>
      <c r="L20" s="16">
        <v>1598815</v>
      </c>
    </row>
    <row r="21" spans="1:12" ht="18" customHeight="1">
      <c r="A21" s="19" t="s">
        <v>21</v>
      </c>
      <c r="D21" s="29">
        <v>9</v>
      </c>
      <c r="F21" s="16">
        <v>107363</v>
      </c>
      <c r="G21" s="16"/>
      <c r="H21" s="16">
        <v>135771</v>
      </c>
      <c r="I21" s="16"/>
      <c r="J21" s="16">
        <v>0</v>
      </c>
      <c r="K21" s="16"/>
      <c r="L21" s="16">
        <v>0</v>
      </c>
    </row>
    <row r="22" spans="1:12" ht="18" customHeight="1">
      <c r="A22" s="19" t="s">
        <v>22</v>
      </c>
      <c r="E22" s="131"/>
      <c r="F22" s="16">
        <v>77645</v>
      </c>
      <c r="G22" s="16"/>
      <c r="H22" s="16">
        <v>159119</v>
      </c>
      <c r="I22" s="16"/>
      <c r="J22" s="16">
        <v>5778</v>
      </c>
      <c r="K22" s="16"/>
      <c r="L22" s="16">
        <v>6868</v>
      </c>
    </row>
    <row r="23" spans="1:12" ht="18" customHeight="1">
      <c r="A23" s="128" t="s">
        <v>23</v>
      </c>
      <c r="E23" s="131"/>
      <c r="F23" s="132">
        <f>SUM(F11:F22)</f>
        <v>25878214</v>
      </c>
      <c r="G23" s="16"/>
      <c r="H23" s="132">
        <f>SUM(H11:H22)</f>
        <v>26044297</v>
      </c>
      <c r="I23" s="84"/>
      <c r="J23" s="132">
        <f>SUM(J11:J22)</f>
        <v>2471501</v>
      </c>
      <c r="K23" s="16"/>
      <c r="L23" s="132">
        <f>SUM(L11:L22)</f>
        <v>2672118</v>
      </c>
    </row>
    <row r="24" spans="1:12" ht="18" customHeight="1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</row>
    <row r="25" spans="1:12" ht="18" customHeight="1">
      <c r="A25" s="130" t="s">
        <v>24</v>
      </c>
      <c r="E25" s="131"/>
      <c r="F25" s="133"/>
      <c r="G25" s="134"/>
      <c r="H25" s="133"/>
      <c r="I25" s="133"/>
      <c r="J25" s="134"/>
      <c r="K25" s="134"/>
      <c r="L25" s="134"/>
    </row>
    <row r="26" spans="1:12" ht="18" customHeight="1">
      <c r="A26" s="19" t="s">
        <v>25</v>
      </c>
      <c r="B26" s="109"/>
      <c r="D26" s="29">
        <v>9</v>
      </c>
      <c r="E26" s="131"/>
      <c r="F26" s="16">
        <v>2097277</v>
      </c>
      <c r="G26" s="16"/>
      <c r="H26" s="16">
        <v>2365039</v>
      </c>
      <c r="I26" s="16"/>
      <c r="J26" s="16">
        <v>1345291</v>
      </c>
      <c r="K26" s="16"/>
      <c r="L26" s="16">
        <v>1535719</v>
      </c>
    </row>
    <row r="27" spans="1:12" ht="18" customHeight="1">
      <c r="A27" s="19" t="s">
        <v>26</v>
      </c>
      <c r="D27" s="29">
        <v>4</v>
      </c>
      <c r="E27" s="131"/>
      <c r="F27" s="16">
        <v>9539181</v>
      </c>
      <c r="G27" s="16"/>
      <c r="H27" s="16">
        <v>9805656</v>
      </c>
      <c r="I27" s="16"/>
      <c r="J27" s="16">
        <v>6506742</v>
      </c>
      <c r="K27" s="16"/>
      <c r="L27" s="16">
        <v>6506742</v>
      </c>
    </row>
    <row r="28" spans="1:12" ht="18" customHeight="1">
      <c r="A28" s="19" t="s">
        <v>27</v>
      </c>
      <c r="E28" s="131"/>
      <c r="F28" s="16">
        <v>0</v>
      </c>
      <c r="G28" s="16"/>
      <c r="H28" s="16">
        <v>0</v>
      </c>
      <c r="I28" s="16"/>
      <c r="J28" s="16">
        <v>87412983</v>
      </c>
      <c r="K28" s="16"/>
      <c r="L28" s="16">
        <v>87412983</v>
      </c>
    </row>
    <row r="29" spans="1:12" ht="18" customHeight="1">
      <c r="A29" s="19" t="s">
        <v>28</v>
      </c>
      <c r="D29" s="29">
        <v>4</v>
      </c>
      <c r="E29" s="131"/>
      <c r="F29" s="16">
        <v>78452372</v>
      </c>
      <c r="G29" s="16"/>
      <c r="H29" s="16">
        <v>77139521</v>
      </c>
      <c r="I29" s="16"/>
      <c r="J29" s="16">
        <v>10960610</v>
      </c>
      <c r="K29" s="16"/>
      <c r="L29" s="16">
        <v>9624044</v>
      </c>
    </row>
    <row r="30" spans="1:12" ht="18" customHeight="1">
      <c r="A30" s="19" t="s">
        <v>29</v>
      </c>
      <c r="D30" s="29">
        <v>2</v>
      </c>
      <c r="F30" s="16">
        <v>308490</v>
      </c>
      <c r="G30" s="16"/>
      <c r="H30" s="16">
        <v>282539</v>
      </c>
      <c r="I30" s="16"/>
      <c r="J30" s="16">
        <v>668279</v>
      </c>
      <c r="K30" s="16"/>
      <c r="L30" s="16">
        <v>613241</v>
      </c>
    </row>
    <row r="31" spans="1:12" ht="18" customHeight="1">
      <c r="A31" s="19" t="s">
        <v>30</v>
      </c>
      <c r="D31" s="29">
        <v>9</v>
      </c>
      <c r="F31" s="16">
        <v>1362626</v>
      </c>
      <c r="G31" s="16"/>
      <c r="H31" s="16">
        <v>1438104</v>
      </c>
      <c r="I31" s="16"/>
      <c r="J31" s="16">
        <v>0</v>
      </c>
      <c r="K31" s="16"/>
      <c r="L31" s="16">
        <v>1600</v>
      </c>
    </row>
    <row r="32" spans="1:12" ht="18" customHeight="1">
      <c r="A32" s="19" t="s">
        <v>31</v>
      </c>
      <c r="D32" s="29" t="s">
        <v>242</v>
      </c>
      <c r="F32" s="16">
        <v>2264998</v>
      </c>
      <c r="G32" s="16"/>
      <c r="H32" s="16">
        <v>2154691</v>
      </c>
      <c r="I32" s="16"/>
      <c r="J32" s="16">
        <v>4939762</v>
      </c>
      <c r="K32" s="16"/>
      <c r="L32" s="16">
        <v>4829833</v>
      </c>
    </row>
    <row r="33" spans="1:12" ht="18" customHeight="1">
      <c r="A33" s="19" t="s">
        <v>32</v>
      </c>
      <c r="D33" s="29">
        <v>9</v>
      </c>
      <c r="F33" s="16">
        <v>5007510</v>
      </c>
      <c r="G33" s="16"/>
      <c r="H33" s="16">
        <v>5017127</v>
      </c>
      <c r="I33" s="16"/>
      <c r="J33" s="16">
        <v>0</v>
      </c>
      <c r="K33" s="16"/>
      <c r="L33" s="16">
        <v>0</v>
      </c>
    </row>
    <row r="34" spans="1:12" ht="18" customHeight="1">
      <c r="A34" s="19" t="s">
        <v>33</v>
      </c>
      <c r="F34" s="16">
        <v>110827</v>
      </c>
      <c r="G34" s="16"/>
      <c r="H34" s="16">
        <v>110827</v>
      </c>
      <c r="I34" s="16"/>
      <c r="J34" s="16">
        <v>0</v>
      </c>
      <c r="K34" s="16"/>
      <c r="L34" s="16">
        <v>0</v>
      </c>
    </row>
    <row r="35" spans="1:12" ht="18" customHeight="1">
      <c r="A35" s="19" t="s">
        <v>34</v>
      </c>
      <c r="E35" s="131"/>
      <c r="F35" s="16">
        <v>393500</v>
      </c>
      <c r="G35" s="16"/>
      <c r="H35" s="16">
        <v>393500</v>
      </c>
      <c r="I35" s="16"/>
      <c r="J35" s="16">
        <v>305390</v>
      </c>
      <c r="K35" s="16"/>
      <c r="L35" s="16">
        <v>305390</v>
      </c>
    </row>
    <row r="36" spans="1:12" ht="18" customHeight="1">
      <c r="A36" s="19" t="s">
        <v>35</v>
      </c>
      <c r="D36" s="29">
        <v>5</v>
      </c>
      <c r="E36" s="131"/>
      <c r="F36" s="16">
        <v>46261816</v>
      </c>
      <c r="G36" s="16"/>
      <c r="H36" s="16">
        <v>46584688</v>
      </c>
      <c r="I36" s="16"/>
      <c r="J36" s="16">
        <v>469612</v>
      </c>
      <c r="K36" s="16"/>
      <c r="L36" s="16">
        <v>462629</v>
      </c>
    </row>
    <row r="37" spans="1:12" ht="18" customHeight="1">
      <c r="A37" s="19" t="s">
        <v>36</v>
      </c>
      <c r="E37" s="131"/>
      <c r="F37" s="16">
        <v>3354125</v>
      </c>
      <c r="G37" s="16"/>
      <c r="H37" s="16">
        <v>3363289</v>
      </c>
      <c r="I37" s="16"/>
      <c r="J37" s="16">
        <v>57814</v>
      </c>
      <c r="K37" s="16"/>
      <c r="L37" s="16">
        <v>61395</v>
      </c>
    </row>
    <row r="38" spans="1:12" ht="18" customHeight="1">
      <c r="A38" s="19" t="s">
        <v>37</v>
      </c>
      <c r="E38" s="131"/>
      <c r="F38" s="16">
        <v>9838575</v>
      </c>
      <c r="G38" s="16"/>
      <c r="H38" s="16">
        <v>9855496</v>
      </c>
      <c r="I38" s="16"/>
      <c r="J38" s="16">
        <v>0</v>
      </c>
      <c r="K38" s="16"/>
      <c r="L38" s="16">
        <v>0</v>
      </c>
    </row>
    <row r="39" spans="1:12" ht="18" customHeight="1">
      <c r="A39" s="19" t="s">
        <v>38</v>
      </c>
      <c r="E39" s="131"/>
      <c r="F39" s="16">
        <v>8676333</v>
      </c>
      <c r="G39" s="16"/>
      <c r="H39" s="16">
        <v>8806192</v>
      </c>
      <c r="I39" s="16"/>
      <c r="J39" s="16">
        <v>114</v>
      </c>
      <c r="K39" s="16"/>
      <c r="L39" s="16">
        <v>157</v>
      </c>
    </row>
    <row r="40" spans="1:12" ht="18" customHeight="1">
      <c r="A40" s="19" t="s">
        <v>39</v>
      </c>
      <c r="D40" s="29">
        <v>2</v>
      </c>
      <c r="E40" s="19"/>
      <c r="F40" s="16">
        <v>18629836</v>
      </c>
      <c r="G40" s="16"/>
      <c r="H40" s="16">
        <v>19098056</v>
      </c>
      <c r="I40" s="135"/>
      <c r="J40" s="16">
        <v>0</v>
      </c>
      <c r="K40" s="16"/>
      <c r="L40" s="16">
        <v>0</v>
      </c>
    </row>
    <row r="41" spans="1:12" ht="18" customHeight="1">
      <c r="A41" s="19" t="s">
        <v>40</v>
      </c>
      <c r="E41" s="131"/>
      <c r="F41" s="135">
        <v>198598</v>
      </c>
      <c r="G41" s="16"/>
      <c r="H41" s="135">
        <v>138848</v>
      </c>
      <c r="I41" s="16"/>
      <c r="J41" s="16">
        <v>210613</v>
      </c>
      <c r="K41" s="16"/>
      <c r="L41" s="16">
        <v>150873</v>
      </c>
    </row>
    <row r="42" spans="1:12" ht="18" customHeight="1">
      <c r="A42" s="19" t="s">
        <v>41</v>
      </c>
      <c r="E42" s="131"/>
      <c r="F42" s="16">
        <v>1768055</v>
      </c>
      <c r="G42" s="16"/>
      <c r="H42" s="16">
        <v>1739039</v>
      </c>
      <c r="I42" s="16"/>
      <c r="J42" s="16">
        <v>5558</v>
      </c>
      <c r="K42" s="16"/>
      <c r="L42" s="16">
        <v>5396</v>
      </c>
    </row>
    <row r="43" spans="1:12" ht="18" customHeight="1">
      <c r="A43" s="136" t="s">
        <v>42</v>
      </c>
      <c r="E43" s="131"/>
      <c r="F43" s="132">
        <f>SUM(F26:F42)</f>
        <v>188264119</v>
      </c>
      <c r="G43" s="16"/>
      <c r="H43" s="132">
        <f>SUM(H26:H42)</f>
        <v>188292612</v>
      </c>
      <c r="I43" s="84"/>
      <c r="J43" s="132">
        <f>SUM(J26:J42)</f>
        <v>112882768</v>
      </c>
      <c r="K43" s="16"/>
      <c r="L43" s="132">
        <f>SUM(L26:L42)</f>
        <v>111510002</v>
      </c>
    </row>
    <row r="44" spans="1:12" ht="18" customHeight="1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</row>
    <row r="45" spans="1:12" ht="18" customHeight="1" thickBot="1">
      <c r="A45" s="136" t="s">
        <v>43</v>
      </c>
      <c r="E45" s="131"/>
      <c r="F45" s="51">
        <f>F23+F43</f>
        <v>214142333</v>
      </c>
      <c r="G45" s="38"/>
      <c r="H45" s="51">
        <f>H23+H43</f>
        <v>214336909</v>
      </c>
      <c r="I45" s="41"/>
      <c r="J45" s="51">
        <f>J23+J43</f>
        <v>115354269</v>
      </c>
      <c r="K45" s="38"/>
      <c r="L45" s="51">
        <f>L23+L43</f>
        <v>114182120</v>
      </c>
    </row>
    <row r="46" spans="1:12" ht="18" customHeight="1" thickTop="1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</row>
    <row r="47" spans="1:12" ht="18.95" customHeight="1">
      <c r="A47" s="18" t="s">
        <v>0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 ht="18.95" customHeight="1">
      <c r="A48" s="127" t="s">
        <v>1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14" ht="11.45" customHeight="1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</row>
    <row r="50" spans="1:14" ht="16.5" customHeight="1">
      <c r="A50" s="128"/>
      <c r="B50" s="128"/>
      <c r="C50" s="128"/>
      <c r="D50" s="28"/>
      <c r="E50" s="28"/>
      <c r="F50" s="163" t="s">
        <v>2</v>
      </c>
      <c r="G50" s="163"/>
      <c r="H50" s="163"/>
      <c r="I50" s="163"/>
      <c r="J50" s="163" t="s">
        <v>3</v>
      </c>
      <c r="K50" s="163"/>
      <c r="L50" s="163"/>
    </row>
    <row r="51" spans="1:14" ht="16.5" customHeight="1">
      <c r="D51" s="40"/>
      <c r="E51" s="28"/>
      <c r="F51" s="163" t="s">
        <v>4</v>
      </c>
      <c r="G51" s="163"/>
      <c r="H51" s="163"/>
      <c r="I51" s="163"/>
      <c r="J51" s="163" t="s">
        <v>4</v>
      </c>
      <c r="K51" s="163"/>
      <c r="L51" s="163"/>
    </row>
    <row r="52" spans="1:14" ht="16.5" customHeight="1">
      <c r="D52" s="40"/>
      <c r="E52" s="28"/>
      <c r="F52" s="129" t="s">
        <v>226</v>
      </c>
      <c r="G52" s="67"/>
      <c r="H52" s="37" t="s">
        <v>5</v>
      </c>
      <c r="I52" s="37"/>
      <c r="J52" s="129" t="s">
        <v>226</v>
      </c>
      <c r="K52" s="67"/>
      <c r="L52" s="37" t="s">
        <v>5</v>
      </c>
    </row>
    <row r="53" spans="1:14" ht="16.5" customHeight="1">
      <c r="A53" s="127" t="s">
        <v>44</v>
      </c>
      <c r="B53" s="119"/>
      <c r="C53" s="119"/>
      <c r="D53" s="29" t="s">
        <v>7</v>
      </c>
      <c r="E53" s="29"/>
      <c r="F53" s="35" t="s">
        <v>227</v>
      </c>
      <c r="G53" s="36"/>
      <c r="H53" s="35" t="s">
        <v>8</v>
      </c>
      <c r="I53" s="35"/>
      <c r="J53" s="35" t="s">
        <v>227</v>
      </c>
      <c r="K53" s="36"/>
      <c r="L53" s="35" t="s">
        <v>8</v>
      </c>
    </row>
    <row r="54" spans="1:14" ht="16.5" customHeight="1">
      <c r="A54" s="127"/>
      <c r="B54" s="67"/>
      <c r="C54" s="67"/>
      <c r="E54" s="29"/>
      <c r="F54" s="35" t="s">
        <v>9</v>
      </c>
      <c r="G54" s="36"/>
      <c r="H54" s="35"/>
      <c r="I54" s="35"/>
      <c r="J54" s="35" t="s">
        <v>9</v>
      </c>
      <c r="K54" s="36"/>
      <c r="L54" s="35"/>
    </row>
    <row r="55" spans="1:14" ht="16.5" customHeight="1">
      <c r="E55" s="137"/>
      <c r="F55" s="164" t="s">
        <v>10</v>
      </c>
      <c r="G55" s="164"/>
      <c r="H55" s="164"/>
      <c r="I55" s="164"/>
      <c r="J55" s="164"/>
      <c r="K55" s="164"/>
      <c r="L55" s="164"/>
    </row>
    <row r="56" spans="1:14" ht="16.5" customHeight="1">
      <c r="A56" s="130" t="s">
        <v>45</v>
      </c>
      <c r="F56" s="38"/>
      <c r="G56" s="38"/>
      <c r="H56" s="38"/>
      <c r="I56" s="38"/>
      <c r="J56" s="38"/>
      <c r="K56" s="38"/>
      <c r="L56" s="38"/>
    </row>
    <row r="57" spans="1:14" ht="16.5" customHeight="1">
      <c r="A57" s="19" t="s">
        <v>46</v>
      </c>
      <c r="D57" s="29">
        <v>6</v>
      </c>
      <c r="F57" s="38">
        <v>13169632</v>
      </c>
      <c r="G57" s="38"/>
      <c r="H57" s="38">
        <v>11844879</v>
      </c>
      <c r="I57" s="38"/>
      <c r="J57" s="38">
        <v>12300000</v>
      </c>
      <c r="K57" s="38"/>
      <c r="L57" s="38">
        <v>10800000</v>
      </c>
    </row>
    <row r="58" spans="1:14" ht="16.5" customHeight="1">
      <c r="A58" s="19" t="s">
        <v>47</v>
      </c>
      <c r="D58" s="29" t="s">
        <v>48</v>
      </c>
      <c r="F58" s="38">
        <v>0</v>
      </c>
      <c r="G58" s="38"/>
      <c r="H58" s="38">
        <v>0</v>
      </c>
      <c r="I58" s="38"/>
      <c r="J58" s="38">
        <v>6595000</v>
      </c>
      <c r="K58" s="38"/>
      <c r="L58" s="38">
        <v>6595000</v>
      </c>
    </row>
    <row r="59" spans="1:14" ht="16.5" customHeight="1">
      <c r="A59" s="19" t="s">
        <v>49</v>
      </c>
      <c r="F59" s="38">
        <v>2517398</v>
      </c>
      <c r="G59" s="38"/>
      <c r="H59" s="38">
        <v>3956239</v>
      </c>
      <c r="I59" s="38"/>
      <c r="J59" s="38">
        <v>2088447</v>
      </c>
      <c r="K59" s="38"/>
      <c r="L59" s="38">
        <v>2160226</v>
      </c>
    </row>
    <row r="60" spans="1:14" ht="16.5" customHeight="1">
      <c r="A60" s="19" t="s">
        <v>50</v>
      </c>
      <c r="B60" s="138"/>
      <c r="C60" s="138"/>
      <c r="D60" s="29">
        <v>9</v>
      </c>
      <c r="F60" s="38">
        <v>653037</v>
      </c>
      <c r="G60" s="38"/>
      <c r="H60" s="38">
        <v>1041609</v>
      </c>
      <c r="I60" s="38"/>
      <c r="J60" s="38">
        <v>0</v>
      </c>
      <c r="K60" s="38"/>
      <c r="L60" s="38">
        <v>0</v>
      </c>
    </row>
    <row r="61" spans="1:14" ht="16.5" customHeight="1">
      <c r="A61" s="165" t="s">
        <v>51</v>
      </c>
      <c r="B61" s="165"/>
      <c r="C61" s="165"/>
      <c r="F61" s="38"/>
      <c r="G61" s="38"/>
      <c r="H61" s="38"/>
      <c r="I61" s="38"/>
      <c r="K61" s="38"/>
    </row>
    <row r="62" spans="1:14" ht="16.5" customHeight="1">
      <c r="A62" s="124"/>
      <c r="B62" s="124" t="s">
        <v>52</v>
      </c>
      <c r="C62" s="124"/>
      <c r="D62" s="29" t="s">
        <v>243</v>
      </c>
      <c r="F62" s="38">
        <v>7409533</v>
      </c>
      <c r="G62" s="38"/>
      <c r="H62" s="38">
        <v>2545341</v>
      </c>
      <c r="I62" s="38"/>
      <c r="J62" s="38">
        <v>0</v>
      </c>
      <c r="K62" s="38"/>
      <c r="L62" s="38">
        <v>0</v>
      </c>
    </row>
    <row r="63" spans="1:14" ht="16.5" customHeight="1">
      <c r="A63" s="124" t="s">
        <v>53</v>
      </c>
      <c r="B63" s="124"/>
      <c r="C63" s="124"/>
      <c r="D63" s="29" t="s">
        <v>243</v>
      </c>
      <c r="F63" s="38">
        <v>3199034</v>
      </c>
      <c r="G63" s="38"/>
      <c r="H63" s="38">
        <v>3198639</v>
      </c>
      <c r="I63" s="38"/>
      <c r="J63" s="38">
        <v>2499218</v>
      </c>
      <c r="K63" s="38"/>
      <c r="L63" s="38">
        <v>2498920</v>
      </c>
      <c r="M63" s="86"/>
      <c r="N63" s="86"/>
    </row>
    <row r="64" spans="1:14" ht="16.5" customHeight="1">
      <c r="A64" s="19" t="s">
        <v>54</v>
      </c>
      <c r="B64" s="109"/>
      <c r="F64" s="38">
        <v>152243</v>
      </c>
      <c r="G64" s="38"/>
      <c r="H64" s="38">
        <v>145827</v>
      </c>
      <c r="I64" s="38"/>
      <c r="J64" s="38">
        <v>26622</v>
      </c>
      <c r="K64" s="38"/>
      <c r="L64" s="38">
        <v>25777</v>
      </c>
    </row>
    <row r="65" spans="1:12" ht="16.5" customHeight="1">
      <c r="A65" s="19" t="s">
        <v>55</v>
      </c>
      <c r="E65" s="131"/>
      <c r="F65" s="38">
        <v>234074</v>
      </c>
      <c r="G65" s="139"/>
      <c r="H65" s="38">
        <v>153777</v>
      </c>
      <c r="I65" s="38"/>
      <c r="J65" s="38">
        <v>0</v>
      </c>
      <c r="K65" s="107"/>
      <c r="L65" s="38">
        <v>0</v>
      </c>
    </row>
    <row r="66" spans="1:12" ht="16.5" customHeight="1">
      <c r="A66" s="19" t="s">
        <v>56</v>
      </c>
      <c r="E66" s="131"/>
      <c r="F66" s="38">
        <v>245649</v>
      </c>
      <c r="G66" s="139"/>
      <c r="H66" s="38">
        <v>154199</v>
      </c>
      <c r="I66" s="38"/>
      <c r="J66" s="38">
        <v>67770</v>
      </c>
      <c r="K66" s="107"/>
      <c r="L66" s="38">
        <v>24604</v>
      </c>
    </row>
    <row r="67" spans="1:12" ht="16.5" customHeight="1">
      <c r="A67" s="128" t="s">
        <v>57</v>
      </c>
      <c r="E67" s="131"/>
      <c r="F67" s="140">
        <f>SUM(F57:F66)</f>
        <v>27580600</v>
      </c>
      <c r="G67" s="38"/>
      <c r="H67" s="140">
        <f>SUM(H57:H66)</f>
        <v>23040510</v>
      </c>
      <c r="I67" s="41"/>
      <c r="J67" s="140">
        <f>SUM(J57:J66)</f>
        <v>23577057</v>
      </c>
      <c r="K67" s="38"/>
      <c r="L67" s="140">
        <f>SUM(L57:L66)</f>
        <v>22104527</v>
      </c>
    </row>
    <row r="68" spans="1:12" ht="11.45" customHeight="1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</row>
    <row r="69" spans="1:12" ht="16.5" customHeight="1">
      <c r="A69" s="130" t="s">
        <v>58</v>
      </c>
      <c r="E69" s="131"/>
      <c r="F69" s="141"/>
      <c r="G69" s="134"/>
      <c r="H69" s="141"/>
      <c r="I69" s="141"/>
      <c r="J69" s="141"/>
      <c r="K69" s="134"/>
      <c r="L69" s="141"/>
    </row>
    <row r="70" spans="1:12" ht="16.5" customHeight="1">
      <c r="A70" s="19" t="s">
        <v>59</v>
      </c>
      <c r="D70" s="29" t="s">
        <v>243</v>
      </c>
      <c r="E70" s="131"/>
      <c r="F70" s="38">
        <v>41901808</v>
      </c>
      <c r="G70" s="134"/>
      <c r="H70" s="38">
        <v>47310831</v>
      </c>
      <c r="I70" s="38"/>
      <c r="J70" s="38">
        <v>10000000</v>
      </c>
      <c r="K70" s="134"/>
      <c r="L70" s="38">
        <v>10000000</v>
      </c>
    </row>
    <row r="71" spans="1:12" ht="16.5" customHeight="1">
      <c r="A71" s="19" t="s">
        <v>60</v>
      </c>
      <c r="D71" s="29" t="s">
        <v>243</v>
      </c>
      <c r="E71" s="131"/>
      <c r="F71" s="38">
        <v>320000</v>
      </c>
      <c r="G71" s="134"/>
      <c r="H71" s="38">
        <v>320000</v>
      </c>
      <c r="I71" s="38"/>
      <c r="J71" s="38">
        <v>0</v>
      </c>
      <c r="K71" s="134"/>
      <c r="L71" s="38">
        <v>0</v>
      </c>
    </row>
    <row r="72" spans="1:12" ht="16.5" customHeight="1">
      <c r="A72" s="19" t="s">
        <v>61</v>
      </c>
      <c r="E72" s="131"/>
      <c r="F72" s="38">
        <v>3121735</v>
      </c>
      <c r="G72" s="38"/>
      <c r="H72" s="38">
        <v>3103545</v>
      </c>
      <c r="I72" s="38"/>
      <c r="J72" s="38">
        <v>33456</v>
      </c>
      <c r="K72" s="38"/>
      <c r="L72" s="38">
        <v>37643</v>
      </c>
    </row>
    <row r="73" spans="1:12" ht="16.5" customHeight="1">
      <c r="A73" s="19" t="s">
        <v>62</v>
      </c>
      <c r="D73" s="29">
        <v>9</v>
      </c>
      <c r="F73" s="38">
        <v>2367545</v>
      </c>
      <c r="G73" s="38"/>
      <c r="H73" s="38">
        <v>2870342</v>
      </c>
      <c r="I73" s="38"/>
      <c r="J73" s="38">
        <v>89795</v>
      </c>
      <c r="K73" s="38"/>
      <c r="L73" s="38">
        <v>4312</v>
      </c>
    </row>
    <row r="74" spans="1:12" ht="16.5" customHeight="1">
      <c r="A74" s="19" t="s">
        <v>63</v>
      </c>
      <c r="D74" s="29" t="s">
        <v>243</v>
      </c>
      <c r="E74" s="131"/>
      <c r="F74" s="38">
        <v>25014617</v>
      </c>
      <c r="G74" s="38"/>
      <c r="H74" s="38">
        <v>24864560</v>
      </c>
      <c r="I74" s="38"/>
      <c r="J74" s="38">
        <v>9492884</v>
      </c>
      <c r="K74" s="38"/>
      <c r="L74" s="38">
        <v>9492575</v>
      </c>
    </row>
    <row r="75" spans="1:12" ht="16.5" customHeight="1">
      <c r="A75" s="19" t="s">
        <v>64</v>
      </c>
      <c r="E75" s="131"/>
      <c r="F75" s="38">
        <v>5317428</v>
      </c>
      <c r="G75" s="38"/>
      <c r="H75" s="38">
        <v>4905553</v>
      </c>
      <c r="I75" s="38"/>
      <c r="J75" s="38">
        <v>0</v>
      </c>
      <c r="K75" s="38"/>
      <c r="L75" s="38">
        <v>0</v>
      </c>
    </row>
    <row r="76" spans="1:12" ht="16.5" customHeight="1">
      <c r="A76" s="19" t="s">
        <v>65</v>
      </c>
      <c r="E76" s="131"/>
      <c r="F76" s="38">
        <v>351700</v>
      </c>
      <c r="G76" s="38"/>
      <c r="H76" s="38">
        <v>338224</v>
      </c>
      <c r="I76" s="38"/>
      <c r="J76" s="38">
        <v>241943</v>
      </c>
      <c r="K76" s="38"/>
      <c r="L76" s="38">
        <v>227834</v>
      </c>
    </row>
    <row r="77" spans="1:12" ht="16.5" customHeight="1">
      <c r="A77" s="19" t="s">
        <v>66</v>
      </c>
      <c r="E77" s="131"/>
      <c r="F77" s="38">
        <v>1153981</v>
      </c>
      <c r="G77" s="38"/>
      <c r="H77" s="38">
        <v>1190737</v>
      </c>
      <c r="I77" s="38"/>
      <c r="J77" s="38">
        <v>0</v>
      </c>
      <c r="K77" s="38"/>
      <c r="L77" s="38">
        <v>0</v>
      </c>
    </row>
    <row r="78" spans="1:12" ht="16.5" customHeight="1">
      <c r="A78" s="19" t="s">
        <v>67</v>
      </c>
      <c r="E78" s="131"/>
      <c r="F78" s="38">
        <v>18529</v>
      </c>
      <c r="G78" s="38"/>
      <c r="H78" s="38">
        <v>18269</v>
      </c>
      <c r="I78" s="38"/>
      <c r="J78" s="38">
        <v>0</v>
      </c>
      <c r="K78" s="38"/>
      <c r="L78" s="38">
        <v>0</v>
      </c>
    </row>
    <row r="79" spans="1:12" ht="16.5" customHeight="1">
      <c r="A79" s="128" t="s">
        <v>68</v>
      </c>
      <c r="B79" s="128"/>
      <c r="D79" s="142"/>
      <c r="E79" s="143"/>
      <c r="F79" s="144">
        <f>SUM(F70:F78)</f>
        <v>79567343</v>
      </c>
      <c r="G79" s="38"/>
      <c r="H79" s="144">
        <f>SUM(H70:H78)</f>
        <v>84922061</v>
      </c>
      <c r="I79" s="145"/>
      <c r="J79" s="144">
        <f>SUM(J70:J78)</f>
        <v>19858078</v>
      </c>
      <c r="K79" s="38"/>
      <c r="L79" s="144">
        <f>SUM(L70:L78)</f>
        <v>19762364</v>
      </c>
    </row>
    <row r="80" spans="1:12" ht="11.45" customHeight="1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</row>
    <row r="81" spans="1:12" ht="16.5" customHeight="1">
      <c r="A81" s="128" t="s">
        <v>69</v>
      </c>
      <c r="B81" s="128"/>
      <c r="C81" s="128"/>
      <c r="D81" s="142"/>
      <c r="E81" s="143"/>
      <c r="F81" s="146">
        <f>F67+F79</f>
        <v>107147943</v>
      </c>
      <c r="G81" s="38"/>
      <c r="H81" s="146">
        <f>H67+H79</f>
        <v>107962571</v>
      </c>
      <c r="I81" s="41"/>
      <c r="J81" s="146">
        <f>J67+J79</f>
        <v>43435135</v>
      </c>
      <c r="K81" s="38"/>
      <c r="L81" s="146">
        <f>L67+L79</f>
        <v>41866891</v>
      </c>
    </row>
    <row r="82" spans="1:12" ht="11.45" customHeight="1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</row>
    <row r="83" spans="1:12" ht="16.5" customHeight="1">
      <c r="A83" s="130" t="s">
        <v>70</v>
      </c>
      <c r="E83" s="131"/>
      <c r="F83" s="38"/>
      <c r="G83" s="38"/>
      <c r="H83" s="38"/>
      <c r="I83" s="38"/>
      <c r="J83" s="38"/>
      <c r="K83" s="38"/>
      <c r="L83" s="38"/>
    </row>
    <row r="84" spans="1:12" ht="16.5" customHeight="1">
      <c r="A84" s="19" t="s">
        <v>71</v>
      </c>
      <c r="E84" s="131"/>
      <c r="F84" s="38"/>
      <c r="G84" s="38"/>
      <c r="H84" s="38"/>
      <c r="I84" s="38"/>
      <c r="J84" s="38"/>
      <c r="K84" s="38"/>
      <c r="L84" s="38"/>
    </row>
    <row r="85" spans="1:12" ht="16.5" customHeight="1">
      <c r="B85" s="19" t="s">
        <v>72</v>
      </c>
      <c r="E85" s="131"/>
      <c r="F85" s="38"/>
      <c r="G85" s="38"/>
      <c r="H85" s="38"/>
      <c r="I85" s="38"/>
      <c r="J85" s="38"/>
      <c r="K85" s="38"/>
      <c r="L85" s="38"/>
    </row>
    <row r="86" spans="1:12" ht="16.5" customHeight="1">
      <c r="B86" s="147" t="s">
        <v>73</v>
      </c>
      <c r="C86" s="148"/>
      <c r="E86" s="131"/>
    </row>
    <row r="87" spans="1:12" ht="16.5" customHeight="1" thickBot="1">
      <c r="B87" s="147"/>
      <c r="C87" s="149" t="s">
        <v>74</v>
      </c>
      <c r="E87" s="131"/>
      <c r="F87" s="150">
        <v>22192308</v>
      </c>
      <c r="G87" s="38"/>
      <c r="H87" s="150">
        <v>22192308</v>
      </c>
      <c r="I87" s="38"/>
      <c r="J87" s="150">
        <v>22192308</v>
      </c>
      <c r="K87" s="38"/>
      <c r="L87" s="150">
        <v>22192308</v>
      </c>
    </row>
    <row r="88" spans="1:12" ht="16.5" customHeight="1" thickTop="1">
      <c r="B88" s="19" t="s">
        <v>75</v>
      </c>
      <c r="E88" s="131"/>
    </row>
    <row r="89" spans="1:12" ht="16.5" customHeight="1">
      <c r="B89" s="147" t="s">
        <v>76</v>
      </c>
      <c r="C89" s="148"/>
      <c r="E89" s="131"/>
    </row>
    <row r="90" spans="1:12" ht="16.5" customHeight="1">
      <c r="B90" s="147"/>
      <c r="C90" s="149" t="s">
        <v>74</v>
      </c>
      <c r="E90" s="131"/>
      <c r="F90" s="38">
        <v>21750000</v>
      </c>
      <c r="G90" s="38"/>
      <c r="H90" s="38">
        <v>21750000</v>
      </c>
      <c r="I90" s="38"/>
      <c r="J90" s="38">
        <v>21750000</v>
      </c>
      <c r="K90" s="38"/>
      <c r="L90" s="38">
        <v>21750000</v>
      </c>
    </row>
    <row r="91" spans="1:12" ht="16.5" customHeight="1">
      <c r="A91" s="19" t="s">
        <v>77</v>
      </c>
      <c r="E91" s="131"/>
      <c r="F91" s="38">
        <v>19279778</v>
      </c>
      <c r="G91" s="107"/>
      <c r="H91" s="38">
        <v>19279778</v>
      </c>
      <c r="I91" s="38"/>
      <c r="J91" s="38">
        <v>19279778</v>
      </c>
      <c r="K91" s="107"/>
      <c r="L91" s="38">
        <v>19279778</v>
      </c>
    </row>
    <row r="92" spans="1:12" ht="16.5" customHeight="1">
      <c r="A92" s="19" t="s">
        <v>78</v>
      </c>
      <c r="E92" s="131"/>
      <c r="F92" s="38">
        <v>0</v>
      </c>
      <c r="G92" s="107"/>
      <c r="H92" s="38">
        <v>0</v>
      </c>
      <c r="I92" s="38"/>
      <c r="J92" s="16">
        <v>221309</v>
      </c>
      <c r="K92" s="107"/>
      <c r="L92" s="16">
        <v>221309</v>
      </c>
    </row>
    <row r="93" spans="1:12" ht="16.5" customHeight="1">
      <c r="A93" s="19" t="s">
        <v>79</v>
      </c>
      <c r="F93" s="38"/>
      <c r="G93" s="107"/>
      <c r="H93" s="38"/>
      <c r="I93" s="38"/>
      <c r="J93" s="38"/>
      <c r="K93" s="107"/>
      <c r="L93" s="38"/>
    </row>
    <row r="94" spans="1:12" ht="16.5" customHeight="1">
      <c r="A94" s="42"/>
      <c r="B94" s="19" t="s">
        <v>80</v>
      </c>
      <c r="E94" s="131"/>
      <c r="F94" s="38"/>
      <c r="G94" s="107"/>
      <c r="H94" s="38"/>
      <c r="I94" s="38"/>
      <c r="J94" s="38"/>
      <c r="K94" s="107"/>
      <c r="L94" s="38"/>
    </row>
    <row r="95" spans="1:12" ht="16.5" customHeight="1">
      <c r="A95" s="42" t="s">
        <v>81</v>
      </c>
      <c r="E95" s="131"/>
      <c r="F95" s="38">
        <v>2219231</v>
      </c>
      <c r="G95" s="107"/>
      <c r="H95" s="38">
        <v>2219231</v>
      </c>
      <c r="I95" s="38"/>
      <c r="J95" s="38">
        <v>2219231</v>
      </c>
      <c r="K95" s="107"/>
      <c r="L95" s="38">
        <v>2219231</v>
      </c>
    </row>
    <row r="96" spans="1:12" ht="16.5" customHeight="1">
      <c r="A96" s="42"/>
      <c r="B96" s="19" t="s">
        <v>82</v>
      </c>
      <c r="E96" s="131"/>
      <c r="F96" s="38">
        <v>64794256</v>
      </c>
      <c r="G96" s="107"/>
      <c r="H96" s="38">
        <v>63574601</v>
      </c>
      <c r="I96" s="38"/>
      <c r="J96" s="38">
        <v>29076187</v>
      </c>
      <c r="K96" s="107"/>
      <c r="L96" s="38">
        <v>29232395</v>
      </c>
    </row>
    <row r="97" spans="1:12" ht="16.5" customHeight="1">
      <c r="A97" s="42" t="s">
        <v>83</v>
      </c>
      <c r="E97" s="131"/>
      <c r="F97" s="39">
        <v>-10036744</v>
      </c>
      <c r="G97" s="107"/>
      <c r="H97" s="39">
        <v>-9441430</v>
      </c>
      <c r="I97" s="38"/>
      <c r="J97" s="39">
        <v>-627371</v>
      </c>
      <c r="K97" s="107"/>
      <c r="L97" s="39">
        <v>-387484</v>
      </c>
    </row>
    <row r="98" spans="1:12" ht="16.5" customHeight="1">
      <c r="A98" s="151" t="s">
        <v>84</v>
      </c>
      <c r="B98" s="128"/>
      <c r="C98" s="128"/>
      <c r="E98" s="143"/>
      <c r="F98" s="152">
        <f>SUM(F90:F97)</f>
        <v>98006521</v>
      </c>
      <c r="G98" s="41"/>
      <c r="H98" s="152">
        <f>SUM(H90:H97)</f>
        <v>97382180</v>
      </c>
      <c r="I98" s="41"/>
      <c r="J98" s="152">
        <f>SUM(J90:J97)</f>
        <v>71919134</v>
      </c>
      <c r="K98" s="41"/>
      <c r="L98" s="152">
        <f>SUM(L90:L97)</f>
        <v>72315229</v>
      </c>
    </row>
    <row r="99" spans="1:12" ht="16.5" customHeight="1">
      <c r="A99" s="124" t="s">
        <v>85</v>
      </c>
      <c r="B99" s="119"/>
      <c r="C99" s="119"/>
      <c r="D99" s="119"/>
      <c r="E99" s="119"/>
      <c r="F99" s="38">
        <v>8987869</v>
      </c>
      <c r="G99" s="107"/>
      <c r="H99" s="38">
        <v>8992158</v>
      </c>
      <c r="I99" s="38"/>
      <c r="J99" s="16">
        <v>0</v>
      </c>
      <c r="K99" s="107"/>
      <c r="L99" s="16">
        <v>0</v>
      </c>
    </row>
    <row r="100" spans="1:12" ht="16.5" customHeight="1">
      <c r="A100" s="119" t="s">
        <v>86</v>
      </c>
      <c r="B100" s="119"/>
      <c r="C100" s="119"/>
      <c r="D100" s="119"/>
      <c r="E100" s="119"/>
      <c r="F100" s="140">
        <f>SUM(F98:F99)</f>
        <v>106994390</v>
      </c>
      <c r="G100" s="41"/>
      <c r="H100" s="140">
        <f>SUM(H98:H99)</f>
        <v>106374338</v>
      </c>
      <c r="I100" s="41"/>
      <c r="J100" s="140">
        <f>SUM(J98:J99)</f>
        <v>71919134</v>
      </c>
      <c r="K100" s="41"/>
      <c r="L100" s="140">
        <f>SUM(L98:L99)</f>
        <v>72315229</v>
      </c>
    </row>
    <row r="101" spans="1:12" ht="11.45" customHeight="1">
      <c r="A101" s="119"/>
      <c r="B101" s="119"/>
      <c r="C101" s="119"/>
      <c r="D101" s="119"/>
      <c r="E101" s="119"/>
      <c r="F101" s="41"/>
      <c r="G101" s="41"/>
      <c r="H101" s="41"/>
      <c r="I101" s="41"/>
      <c r="J101" s="41"/>
      <c r="K101" s="41"/>
      <c r="L101" s="41"/>
    </row>
    <row r="102" spans="1:12" ht="16.5" customHeight="1" thickBot="1">
      <c r="A102" s="151" t="s">
        <v>87</v>
      </c>
      <c r="B102" s="128"/>
      <c r="C102" s="128"/>
      <c r="D102" s="40"/>
      <c r="E102" s="143"/>
      <c r="F102" s="153">
        <f>SUM(F81,F100)</f>
        <v>214142333</v>
      </c>
      <c r="G102" s="41"/>
      <c r="H102" s="153">
        <f>SUM(H81,H100)</f>
        <v>214336909</v>
      </c>
      <c r="I102" s="41"/>
      <c r="J102" s="153">
        <f>SUM(J81,J100)</f>
        <v>115354269</v>
      </c>
      <c r="K102" s="41"/>
      <c r="L102" s="153">
        <f>SUM(L81,L100)</f>
        <v>114182120</v>
      </c>
    </row>
    <row r="103" spans="1:12" ht="11.45" customHeight="1" thickTop="1">
      <c r="A103" s="119"/>
      <c r="B103" s="119"/>
      <c r="C103" s="119"/>
      <c r="D103" s="119"/>
      <c r="E103" s="119"/>
      <c r="F103" s="41"/>
      <c r="G103" s="41"/>
      <c r="H103" s="41"/>
      <c r="I103" s="41"/>
      <c r="J103" s="41"/>
      <c r="K103" s="41"/>
      <c r="L103" s="41"/>
    </row>
    <row r="104" spans="1:12" ht="18" customHeight="1">
      <c r="F104" s="86"/>
      <c r="G104" s="86"/>
      <c r="H104" s="86"/>
      <c r="I104" s="86"/>
      <c r="J104" s="86"/>
      <c r="K104" s="86"/>
      <c r="L104" s="86"/>
    </row>
    <row r="105" spans="1:12" ht="18" customHeight="1">
      <c r="F105" s="86"/>
      <c r="G105" s="86"/>
      <c r="H105" s="86"/>
      <c r="I105" s="86"/>
      <c r="J105" s="86"/>
      <c r="K105" s="86"/>
      <c r="L105" s="86"/>
    </row>
  </sheetData>
  <mergeCells count="11">
    <mergeCell ref="F51:I51"/>
    <mergeCell ref="J51:L51"/>
    <mergeCell ref="F55:L55"/>
    <mergeCell ref="A61:C61"/>
    <mergeCell ref="F4:I4"/>
    <mergeCell ref="J4:L4"/>
    <mergeCell ref="F5:I5"/>
    <mergeCell ref="J5:L5"/>
    <mergeCell ref="F9:L9"/>
    <mergeCell ref="F50:I50"/>
    <mergeCell ref="J50:L50"/>
  </mergeCells>
  <pageMargins left="0.7" right="0.7" top="0.48" bottom="0.5" header="0.5" footer="0.5"/>
  <pageSetup paperSize="9" scale="77" firstPageNumber="2" orientation="portrait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"/>
  <sheetViews>
    <sheetView view="pageBreakPreview" zoomScale="90" zoomScaleNormal="90" zoomScaleSheetLayoutView="90" workbookViewId="0"/>
  </sheetViews>
  <sheetFormatPr defaultColWidth="9.125" defaultRowHeight="18" customHeight="1"/>
  <cols>
    <col min="1" max="2" width="2.625" style="25" customWidth="1"/>
    <col min="3" max="3" width="49.25" style="25" customWidth="1"/>
    <col min="4" max="4" width="10.875" style="44" customWidth="1"/>
    <col min="5" max="5" width="12.625" style="25" customWidth="1"/>
    <col min="6" max="6" width="1.125" style="65" customWidth="1"/>
    <col min="7" max="7" width="12.625" style="25" customWidth="1"/>
    <col min="8" max="8" width="1.125" style="25" customWidth="1"/>
    <col min="9" max="9" width="12.625" style="25" customWidth="1"/>
    <col min="10" max="10" width="1.125" style="25" customWidth="1"/>
    <col min="11" max="11" width="12.625" style="25" customWidth="1"/>
    <col min="12" max="16384" width="9.125" style="25"/>
  </cols>
  <sheetData>
    <row r="1" spans="1:12" s="19" customFormat="1" ht="18.75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s="21" customFormat="1" ht="18.75" customHeight="1">
      <c r="A2" s="20" t="s">
        <v>88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ht="6.6" customHeight="1">
      <c r="A3" s="22"/>
      <c r="B3" s="23"/>
      <c r="C3" s="23"/>
      <c r="D3" s="24"/>
      <c r="F3" s="26"/>
      <c r="H3" s="27"/>
      <c r="I3" s="26"/>
      <c r="J3" s="26"/>
      <c r="K3" s="26"/>
    </row>
    <row r="4" spans="1:12" ht="18.75" customHeight="1">
      <c r="A4" s="23"/>
      <c r="B4" s="23"/>
      <c r="C4" s="23"/>
      <c r="D4" s="24"/>
      <c r="E4" s="166" t="s">
        <v>2</v>
      </c>
      <c r="F4" s="166"/>
      <c r="G4" s="166"/>
      <c r="H4" s="28"/>
      <c r="I4" s="166" t="s">
        <v>3</v>
      </c>
      <c r="J4" s="166"/>
      <c r="K4" s="166"/>
    </row>
    <row r="5" spans="1:12" ht="18.75" customHeight="1">
      <c r="A5" s="23"/>
      <c r="B5" s="23"/>
      <c r="C5" s="23"/>
      <c r="D5" s="29"/>
      <c r="E5" s="166" t="s">
        <v>4</v>
      </c>
      <c r="F5" s="166"/>
      <c r="G5" s="166"/>
      <c r="H5" s="30"/>
      <c r="I5" s="166" t="s">
        <v>4</v>
      </c>
      <c r="J5" s="166"/>
      <c r="K5" s="166"/>
    </row>
    <row r="6" spans="1:12" s="32" customFormat="1" ht="18.75" customHeight="1">
      <c r="A6" s="31"/>
      <c r="C6" s="31"/>
      <c r="D6" s="33"/>
      <c r="E6" s="167" t="s">
        <v>89</v>
      </c>
      <c r="F6" s="167"/>
      <c r="G6" s="167"/>
      <c r="H6" s="34"/>
      <c r="I6" s="167" t="s">
        <v>89</v>
      </c>
      <c r="J6" s="167"/>
      <c r="K6" s="167"/>
    </row>
    <row r="7" spans="1:12" s="32" customFormat="1" ht="18.75" customHeight="1">
      <c r="A7" s="31"/>
      <c r="C7" s="31"/>
      <c r="D7" s="33"/>
      <c r="E7" s="168" t="s">
        <v>228</v>
      </c>
      <c r="F7" s="167"/>
      <c r="G7" s="167"/>
      <c r="H7" s="34"/>
      <c r="I7" s="168" t="s">
        <v>228</v>
      </c>
      <c r="J7" s="167"/>
      <c r="K7" s="167"/>
    </row>
    <row r="8" spans="1:12" ht="18.75" customHeight="1">
      <c r="A8" s="23"/>
      <c r="B8" s="23"/>
      <c r="C8" s="23"/>
      <c r="D8" s="29" t="s">
        <v>7</v>
      </c>
      <c r="E8" s="35" t="s">
        <v>227</v>
      </c>
      <c r="F8" s="36"/>
      <c r="G8" s="35" t="s">
        <v>8</v>
      </c>
      <c r="H8" s="37"/>
      <c r="I8" s="35" t="s">
        <v>227</v>
      </c>
      <c r="J8" s="36"/>
      <c r="K8" s="35" t="s">
        <v>8</v>
      </c>
    </row>
    <row r="9" spans="1:12" ht="18.75" customHeight="1">
      <c r="A9" s="23"/>
      <c r="B9" s="23"/>
      <c r="C9" s="23"/>
      <c r="D9" s="29"/>
      <c r="E9" s="164" t="s">
        <v>10</v>
      </c>
      <c r="F9" s="164"/>
      <c r="G9" s="164"/>
      <c r="H9" s="164"/>
      <c r="I9" s="164"/>
      <c r="J9" s="164"/>
      <c r="K9" s="164"/>
    </row>
    <row r="10" spans="1:12" ht="18.75" customHeight="1">
      <c r="A10" s="25" t="s">
        <v>90</v>
      </c>
      <c r="D10" s="29" t="s">
        <v>234</v>
      </c>
      <c r="E10" s="38">
        <v>4883154</v>
      </c>
      <c r="F10" s="38"/>
      <c r="G10" s="38">
        <v>8888241</v>
      </c>
      <c r="H10" s="38"/>
      <c r="I10" s="38">
        <v>0</v>
      </c>
      <c r="J10" s="38"/>
      <c r="K10" s="38">
        <v>0</v>
      </c>
    </row>
    <row r="11" spans="1:12" ht="18.75" customHeight="1">
      <c r="A11" s="25" t="s">
        <v>91</v>
      </c>
      <c r="D11" s="29" t="s">
        <v>234</v>
      </c>
      <c r="E11" s="38">
        <v>483556</v>
      </c>
      <c r="F11" s="38"/>
      <c r="G11" s="38">
        <v>566912</v>
      </c>
      <c r="H11" s="38"/>
      <c r="I11" s="38">
        <v>0</v>
      </c>
      <c r="J11" s="38"/>
      <c r="K11" s="38">
        <v>0</v>
      </c>
    </row>
    <row r="12" spans="1:12" ht="18.75" customHeight="1">
      <c r="A12" s="25" t="s">
        <v>92</v>
      </c>
      <c r="D12" s="29">
        <v>2</v>
      </c>
      <c r="E12" s="39">
        <v>-3903743</v>
      </c>
      <c r="F12" s="38"/>
      <c r="G12" s="39">
        <v>-7977969</v>
      </c>
      <c r="H12" s="38"/>
      <c r="I12" s="39">
        <v>0</v>
      </c>
      <c r="J12" s="38"/>
      <c r="K12" s="39">
        <v>0</v>
      </c>
    </row>
    <row r="13" spans="1:12" s="23" customFormat="1" ht="18.75" customHeight="1">
      <c r="A13" s="23" t="s">
        <v>93</v>
      </c>
      <c r="D13" s="40"/>
      <c r="E13" s="41">
        <f>SUM(E10:E12)</f>
        <v>1462967</v>
      </c>
      <c r="F13" s="41"/>
      <c r="G13" s="41">
        <f>SUM(G10:G12)</f>
        <v>1477184</v>
      </c>
      <c r="H13" s="41"/>
      <c r="I13" s="41">
        <f>SUM(I10:I12)</f>
        <v>0</v>
      </c>
      <c r="J13" s="41"/>
      <c r="K13" s="41">
        <f>SUM(K10:K12)</f>
        <v>0</v>
      </c>
    </row>
    <row r="14" spans="1:12" ht="6.6" customHeight="1">
      <c r="A14" s="22"/>
      <c r="B14" s="23"/>
      <c r="C14" s="23"/>
      <c r="D14" s="24"/>
      <c r="F14" s="26"/>
      <c r="H14" s="27"/>
      <c r="I14" s="26"/>
      <c r="J14" s="26"/>
      <c r="K14" s="26"/>
    </row>
    <row r="15" spans="1:12" ht="18.75" customHeight="1">
      <c r="A15" s="25" t="s">
        <v>94</v>
      </c>
      <c r="D15" s="29">
        <v>2</v>
      </c>
      <c r="E15" s="38">
        <v>98726</v>
      </c>
      <c r="F15" s="38"/>
      <c r="G15" s="38">
        <v>74770</v>
      </c>
      <c r="H15" s="38"/>
      <c r="I15" s="38">
        <v>137659</v>
      </c>
      <c r="J15" s="38"/>
      <c r="K15" s="38">
        <v>115088</v>
      </c>
    </row>
    <row r="16" spans="1:12" ht="18.75" customHeight="1">
      <c r="A16" s="25" t="s">
        <v>95</v>
      </c>
      <c r="D16" s="29">
        <v>2</v>
      </c>
      <c r="E16" s="38">
        <v>220312</v>
      </c>
      <c r="F16" s="38"/>
      <c r="G16" s="38">
        <v>433978</v>
      </c>
      <c r="H16" s="38"/>
      <c r="I16" s="38">
        <v>70456</v>
      </c>
      <c r="J16" s="38"/>
      <c r="K16" s="38">
        <v>92878</v>
      </c>
    </row>
    <row r="17" spans="1:11" ht="18.75" customHeight="1">
      <c r="A17" s="25" t="s">
        <v>96</v>
      </c>
      <c r="D17" s="29">
        <v>2</v>
      </c>
      <c r="E17" s="38">
        <v>0</v>
      </c>
      <c r="F17" s="41"/>
      <c r="G17" s="38">
        <v>0</v>
      </c>
      <c r="H17" s="38"/>
      <c r="I17" s="38">
        <v>329725</v>
      </c>
      <c r="J17" s="38"/>
      <c r="K17" s="38">
        <v>150198</v>
      </c>
    </row>
    <row r="18" spans="1:11" ht="18.75" customHeight="1">
      <c r="A18" s="25" t="s">
        <v>97</v>
      </c>
      <c r="D18" s="29">
        <v>2</v>
      </c>
      <c r="E18" s="38">
        <v>69262</v>
      </c>
      <c r="F18" s="38"/>
      <c r="G18" s="38">
        <v>87023</v>
      </c>
      <c r="H18" s="38"/>
      <c r="I18" s="38">
        <v>32137</v>
      </c>
      <c r="J18" s="38"/>
      <c r="K18" s="38">
        <v>12148</v>
      </c>
    </row>
    <row r="19" spans="1:11" ht="18.75" customHeight="1">
      <c r="A19" s="25" t="s">
        <v>98</v>
      </c>
      <c r="D19" s="29">
        <v>2</v>
      </c>
      <c r="E19" s="38">
        <v>-827393</v>
      </c>
      <c r="F19" s="38"/>
      <c r="G19" s="38">
        <v>-722373</v>
      </c>
      <c r="H19" s="38"/>
      <c r="I19" s="38">
        <v>-456464</v>
      </c>
      <c r="J19" s="38"/>
      <c r="K19" s="38">
        <v>-236692</v>
      </c>
    </row>
    <row r="20" spans="1:11" ht="18.75" customHeight="1">
      <c r="A20" s="25" t="s">
        <v>99</v>
      </c>
      <c r="D20" s="29"/>
      <c r="E20" s="38">
        <v>-121728</v>
      </c>
      <c r="F20" s="38"/>
      <c r="G20" s="38">
        <v>121090</v>
      </c>
      <c r="H20" s="38"/>
      <c r="I20" s="38">
        <v>-1914</v>
      </c>
      <c r="J20" s="38"/>
      <c r="K20" s="38">
        <v>141602</v>
      </c>
    </row>
    <row r="21" spans="1:11" ht="18.75" customHeight="1">
      <c r="A21" s="25" t="s">
        <v>127</v>
      </c>
      <c r="D21" s="29"/>
      <c r="E21" s="38">
        <v>610614</v>
      </c>
      <c r="F21" s="38"/>
      <c r="G21" s="38">
        <v>436585</v>
      </c>
      <c r="H21" s="38"/>
      <c r="I21" s="38">
        <v>0</v>
      </c>
      <c r="J21" s="41"/>
      <c r="K21" s="38">
        <v>0</v>
      </c>
    </row>
    <row r="22" spans="1:11" ht="18.75" customHeight="1">
      <c r="A22" s="42" t="s">
        <v>100</v>
      </c>
      <c r="D22" s="29"/>
      <c r="E22" s="38">
        <v>-1016880</v>
      </c>
      <c r="F22" s="43"/>
      <c r="G22" s="38">
        <v>-1025486</v>
      </c>
      <c r="H22" s="43"/>
      <c r="I22" s="38">
        <v>-267576</v>
      </c>
      <c r="J22" s="43"/>
      <c r="K22" s="38">
        <v>-259615</v>
      </c>
    </row>
    <row r="23" spans="1:11" ht="18.75" customHeight="1">
      <c r="A23" s="42" t="s">
        <v>101</v>
      </c>
      <c r="F23" s="43"/>
      <c r="H23" s="43"/>
      <c r="J23" s="43"/>
    </row>
    <row r="24" spans="1:11" ht="18.75" customHeight="1">
      <c r="A24" s="42"/>
      <c r="B24" s="25" t="s">
        <v>102</v>
      </c>
      <c r="D24" s="44">
        <v>4</v>
      </c>
      <c r="E24" s="39">
        <v>1232393</v>
      </c>
      <c r="F24" s="43"/>
      <c r="G24" s="39">
        <v>946186</v>
      </c>
      <c r="H24" s="43"/>
      <c r="I24" s="38">
        <v>0</v>
      </c>
      <c r="J24" s="45"/>
      <c r="K24" s="38">
        <v>0</v>
      </c>
    </row>
    <row r="25" spans="1:11" ht="18.75" customHeight="1">
      <c r="A25" s="23" t="s">
        <v>103</v>
      </c>
      <c r="D25" s="29"/>
      <c r="E25" s="152">
        <f>SUM(E13:E24)</f>
        <v>1728273</v>
      </c>
      <c r="F25" s="41"/>
      <c r="G25" s="152">
        <f>SUM(G13:G24)</f>
        <v>1828957</v>
      </c>
      <c r="H25" s="41"/>
      <c r="I25" s="152">
        <f>SUM(I13:I24)</f>
        <v>-155977</v>
      </c>
      <c r="J25" s="41"/>
      <c r="K25" s="152">
        <f>SUM(K13:K24)</f>
        <v>15607</v>
      </c>
    </row>
    <row r="26" spans="1:11" ht="18.75" customHeight="1">
      <c r="A26" s="42" t="s">
        <v>104</v>
      </c>
      <c r="E26" s="39">
        <v>-471804</v>
      </c>
      <c r="F26" s="43"/>
      <c r="G26" s="39">
        <v>-210919</v>
      </c>
      <c r="H26" s="43"/>
      <c r="I26" s="39">
        <v>-231</v>
      </c>
      <c r="J26" s="43"/>
      <c r="K26" s="39">
        <v>2378</v>
      </c>
    </row>
    <row r="27" spans="1:11" ht="18.75" customHeight="1">
      <c r="A27" s="23" t="s">
        <v>105</v>
      </c>
      <c r="C27" s="23"/>
      <c r="D27" s="46"/>
      <c r="E27" s="156">
        <f>SUM(E25:E26)</f>
        <v>1256469</v>
      </c>
      <c r="F27" s="45"/>
      <c r="G27" s="156">
        <f>SUM(G25:G26)</f>
        <v>1618038</v>
      </c>
      <c r="H27" s="45"/>
      <c r="I27" s="156">
        <f>SUM(I25:I26)</f>
        <v>-156208</v>
      </c>
      <c r="J27" s="45"/>
      <c r="K27" s="156">
        <f>SUM(K25:K26)</f>
        <v>17985</v>
      </c>
    </row>
    <row r="28" spans="1:11" ht="6.6" customHeight="1">
      <c r="A28" s="22"/>
      <c r="B28" s="23"/>
      <c r="C28" s="23"/>
      <c r="D28" s="24"/>
      <c r="F28" s="26"/>
      <c r="H28" s="27"/>
      <c r="I28" s="26"/>
      <c r="J28" s="26"/>
      <c r="K28" s="26"/>
    </row>
    <row r="29" spans="1:11" ht="18.75" customHeight="1">
      <c r="A29" s="23" t="s">
        <v>106</v>
      </c>
      <c r="C29" s="23"/>
      <c r="D29" s="46"/>
      <c r="E29" s="47"/>
      <c r="F29" s="47"/>
      <c r="G29" s="47"/>
      <c r="H29" s="47"/>
      <c r="I29" s="47"/>
      <c r="J29" s="48"/>
      <c r="K29" s="47"/>
    </row>
    <row r="30" spans="1:11" ht="18.75" customHeight="1">
      <c r="A30" s="49" t="s">
        <v>107</v>
      </c>
      <c r="C30" s="23"/>
      <c r="D30" s="46"/>
      <c r="E30" s="41"/>
      <c r="F30" s="47"/>
      <c r="G30" s="41"/>
      <c r="H30" s="47"/>
      <c r="I30" s="41"/>
      <c r="J30" s="47"/>
      <c r="K30" s="41"/>
    </row>
    <row r="31" spans="1:11" ht="18.75" customHeight="1">
      <c r="A31" s="25" t="s">
        <v>108</v>
      </c>
      <c r="E31" s="38">
        <v>-212245</v>
      </c>
      <c r="F31" s="47"/>
      <c r="G31" s="38">
        <v>4969515</v>
      </c>
      <c r="H31" s="47"/>
      <c r="I31" s="38">
        <v>0</v>
      </c>
      <c r="J31" s="48"/>
      <c r="K31" s="38">
        <v>0</v>
      </c>
    </row>
    <row r="32" spans="1:11" ht="18.75" customHeight="1">
      <c r="A32" s="25" t="s">
        <v>109</v>
      </c>
      <c r="E32" s="38">
        <v>258187</v>
      </c>
      <c r="F32" s="47"/>
      <c r="G32" s="38">
        <v>85573</v>
      </c>
      <c r="H32" s="47"/>
      <c r="I32" s="38">
        <v>-87083</v>
      </c>
      <c r="J32" s="48"/>
      <c r="K32" s="38">
        <v>0</v>
      </c>
    </row>
    <row r="33" spans="1:11" ht="18.75" customHeight="1">
      <c r="A33" s="25" t="s">
        <v>110</v>
      </c>
      <c r="F33" s="25"/>
    </row>
    <row r="34" spans="1:11" ht="18.75" customHeight="1">
      <c r="A34" s="25" t="s">
        <v>111</v>
      </c>
      <c r="B34" s="25" t="s">
        <v>112</v>
      </c>
      <c r="D34" s="44">
        <v>4</v>
      </c>
      <c r="E34" s="38">
        <v>-362375</v>
      </c>
      <c r="F34" s="47"/>
      <c r="G34" s="16">
        <v>31000</v>
      </c>
      <c r="H34" s="47"/>
      <c r="I34" s="38">
        <v>0</v>
      </c>
      <c r="J34" s="48"/>
      <c r="K34" s="38">
        <v>0</v>
      </c>
    </row>
    <row r="35" spans="1:11" ht="18.75" customHeight="1">
      <c r="A35" s="25" t="s">
        <v>113</v>
      </c>
      <c r="E35" s="16"/>
      <c r="F35" s="47"/>
      <c r="G35" s="16"/>
      <c r="H35" s="47"/>
      <c r="I35" s="38"/>
      <c r="J35" s="48"/>
      <c r="K35" s="38"/>
    </row>
    <row r="36" spans="1:11" ht="18.75" customHeight="1">
      <c r="B36" s="25" t="s">
        <v>114</v>
      </c>
      <c r="E36" s="16">
        <v>-68802</v>
      </c>
      <c r="F36" s="47"/>
      <c r="G36" s="38">
        <v>-20229</v>
      </c>
      <c r="H36" s="47"/>
      <c r="I36" s="38">
        <v>17417</v>
      </c>
      <c r="J36" s="48"/>
      <c r="K36" s="38">
        <v>0</v>
      </c>
    </row>
    <row r="37" spans="1:11" s="23" customFormat="1" ht="18.75" customHeight="1">
      <c r="A37" s="23" t="s">
        <v>115</v>
      </c>
      <c r="D37" s="46"/>
      <c r="E37" s="140">
        <f>SUM(E31:E36)</f>
        <v>-385235</v>
      </c>
      <c r="F37" s="47"/>
      <c r="G37" s="140">
        <f>SUM(G31:G36)</f>
        <v>5065859</v>
      </c>
      <c r="H37" s="47"/>
      <c r="I37" s="140">
        <f>SUM(I31:I36)</f>
        <v>-69666</v>
      </c>
      <c r="J37" s="47"/>
      <c r="K37" s="140">
        <f>SUM(K31:K36)</f>
        <v>0</v>
      </c>
    </row>
    <row r="38" spans="1:11" ht="6.6" customHeight="1">
      <c r="A38" s="22"/>
      <c r="B38" s="23"/>
      <c r="C38" s="23"/>
      <c r="D38" s="24"/>
      <c r="F38" s="26"/>
      <c r="H38" s="27"/>
      <c r="I38" s="26"/>
      <c r="J38" s="26"/>
      <c r="K38" s="26"/>
    </row>
    <row r="39" spans="1:11" s="23" customFormat="1" ht="18.75" customHeight="1">
      <c r="A39" s="49" t="s">
        <v>116</v>
      </c>
      <c r="D39" s="46"/>
      <c r="E39" s="41"/>
      <c r="F39" s="47"/>
      <c r="G39" s="41"/>
      <c r="H39" s="47"/>
      <c r="I39" s="41"/>
      <c r="J39" s="47"/>
      <c r="K39" s="41"/>
    </row>
    <row r="40" spans="1:11" s="23" customFormat="1" ht="18.75" customHeight="1">
      <c r="A40" s="25" t="s">
        <v>239</v>
      </c>
      <c r="D40" s="46"/>
      <c r="E40" s="41"/>
      <c r="F40" s="47"/>
      <c r="G40" s="41"/>
    </row>
    <row r="41" spans="1:11" s="23" customFormat="1" ht="18.75" customHeight="1">
      <c r="A41" s="25" t="s">
        <v>111</v>
      </c>
      <c r="B41" s="25" t="s">
        <v>117</v>
      </c>
      <c r="D41" s="44"/>
      <c r="E41" s="38">
        <v>-267620</v>
      </c>
      <c r="F41" s="47"/>
      <c r="G41" s="38">
        <v>-199812</v>
      </c>
      <c r="H41" s="48"/>
      <c r="I41" s="38">
        <v>-190428</v>
      </c>
      <c r="J41" s="48"/>
      <c r="K41" s="38">
        <v>-198046</v>
      </c>
    </row>
    <row r="42" spans="1:11" s="23" customFormat="1" ht="18.75" customHeight="1">
      <c r="A42" s="25" t="s">
        <v>110</v>
      </c>
      <c r="B42" s="25"/>
      <c r="D42" s="44"/>
      <c r="E42" s="38"/>
      <c r="F42" s="47"/>
      <c r="G42" s="38"/>
      <c r="H42" s="48"/>
      <c r="I42" s="38"/>
      <c r="J42" s="48"/>
      <c r="K42" s="38"/>
    </row>
    <row r="43" spans="1:11" s="23" customFormat="1" ht="18.75" customHeight="1">
      <c r="A43" s="25" t="s">
        <v>111</v>
      </c>
      <c r="B43" s="25" t="s">
        <v>112</v>
      </c>
      <c r="D43" s="44">
        <v>4</v>
      </c>
      <c r="E43" s="38">
        <v>-1475</v>
      </c>
      <c r="F43" s="47"/>
      <c r="G43" s="38">
        <v>27327</v>
      </c>
      <c r="H43" s="48"/>
      <c r="I43" s="38">
        <v>0</v>
      </c>
      <c r="J43" s="48"/>
      <c r="K43" s="38">
        <v>0</v>
      </c>
    </row>
    <row r="44" spans="1:11" s="23" customFormat="1" ht="18.75" customHeight="1">
      <c r="A44" s="25" t="s">
        <v>237</v>
      </c>
      <c r="B44" s="25"/>
      <c r="D44" s="44"/>
      <c r="E44" s="38">
        <v>-22348</v>
      </c>
      <c r="F44" s="47"/>
      <c r="G44" s="38">
        <v>0</v>
      </c>
      <c r="H44" s="48"/>
      <c r="I44" s="38">
        <v>-22348</v>
      </c>
      <c r="J44" s="48"/>
      <c r="K44" s="38">
        <v>0</v>
      </c>
    </row>
    <row r="45" spans="1:11" s="23" customFormat="1" ht="18.75" customHeight="1">
      <c r="A45" s="25" t="s">
        <v>118</v>
      </c>
      <c r="B45" s="25"/>
      <c r="D45" s="44"/>
      <c r="E45" s="38"/>
      <c r="F45" s="47"/>
      <c r="G45" s="38"/>
      <c r="H45" s="48"/>
      <c r="I45" s="38"/>
      <c r="J45" s="48"/>
      <c r="K45" s="38"/>
    </row>
    <row r="46" spans="1:11" s="23" customFormat="1" ht="18.75" customHeight="1">
      <c r="B46" s="25" t="s">
        <v>119</v>
      </c>
      <c r="D46" s="44"/>
      <c r="E46" s="38">
        <v>42636</v>
      </c>
      <c r="F46" s="47"/>
      <c r="G46" s="38">
        <v>39424</v>
      </c>
      <c r="H46" s="48"/>
      <c r="I46" s="38">
        <v>42555</v>
      </c>
      <c r="J46" s="48"/>
      <c r="K46" s="38">
        <v>39609</v>
      </c>
    </row>
    <row r="47" spans="1:11" s="23" customFormat="1" ht="18.75" customHeight="1">
      <c r="A47" s="23" t="s">
        <v>120</v>
      </c>
      <c r="D47" s="46"/>
      <c r="E47" s="132">
        <f>SUM(E41:E46)</f>
        <v>-248807</v>
      </c>
      <c r="F47" s="47"/>
      <c r="G47" s="132">
        <f>SUM(G41:G46)</f>
        <v>-133061</v>
      </c>
      <c r="H47" s="47"/>
      <c r="I47" s="132">
        <f>SUM(I41:I46)</f>
        <v>-170221</v>
      </c>
      <c r="J47" s="47"/>
      <c r="K47" s="132">
        <f>SUM(K41:K46)</f>
        <v>-158437</v>
      </c>
    </row>
    <row r="48" spans="1:11" s="23" customFormat="1" ht="18.75" customHeight="1">
      <c r="A48" s="23" t="s">
        <v>121</v>
      </c>
      <c r="D48" s="46"/>
      <c r="E48" s="50">
        <f>E37+E47</f>
        <v>-634042</v>
      </c>
      <c r="F48" s="47"/>
      <c r="G48" s="50">
        <f>G37+G47</f>
        <v>4932798</v>
      </c>
      <c r="H48" s="47"/>
      <c r="I48" s="50">
        <f>I37+I47</f>
        <v>-239887</v>
      </c>
      <c r="J48" s="47"/>
      <c r="K48" s="50">
        <f>K37+K47</f>
        <v>-158437</v>
      </c>
    </row>
    <row r="49" spans="1:11" ht="18.75" customHeight="1" thickBot="1">
      <c r="A49" s="23" t="s">
        <v>122</v>
      </c>
      <c r="E49" s="51">
        <f>E27+E48</f>
        <v>622427</v>
      </c>
      <c r="F49" s="47"/>
      <c r="G49" s="51">
        <f>G27+G48</f>
        <v>6550836</v>
      </c>
      <c r="H49" s="52"/>
      <c r="I49" s="51">
        <f>I27+I48</f>
        <v>-396095</v>
      </c>
      <c r="J49" s="53"/>
      <c r="K49" s="51">
        <f>K27+K48</f>
        <v>-140452</v>
      </c>
    </row>
    <row r="50" spans="1:11" ht="6.6" customHeight="1" thickTop="1">
      <c r="A50" s="22"/>
      <c r="B50" s="23"/>
      <c r="C50" s="23"/>
      <c r="D50" s="24"/>
      <c r="F50" s="26"/>
      <c r="H50" s="27"/>
      <c r="I50" s="26"/>
      <c r="J50" s="26"/>
      <c r="K50" s="26"/>
    </row>
    <row r="51" spans="1:11" ht="18.75" customHeight="1">
      <c r="A51" s="54" t="s">
        <v>123</v>
      </c>
      <c r="B51" s="55"/>
      <c r="C51" s="55"/>
      <c r="D51" s="56"/>
      <c r="E51" s="57"/>
      <c r="F51" s="58"/>
      <c r="G51" s="57"/>
      <c r="I51" s="57"/>
      <c r="K51" s="57"/>
    </row>
    <row r="52" spans="1:11" ht="18.75" customHeight="1">
      <c r="A52" s="31"/>
      <c r="B52" s="55" t="s">
        <v>124</v>
      </c>
      <c r="C52" s="55"/>
      <c r="E52" s="38">
        <v>1219655</v>
      </c>
      <c r="F52" s="57"/>
      <c r="G52" s="38">
        <v>1536827</v>
      </c>
      <c r="H52" s="57"/>
      <c r="I52" s="38">
        <v>-156208</v>
      </c>
      <c r="J52" s="57"/>
      <c r="K52" s="38">
        <v>17985</v>
      </c>
    </row>
    <row r="53" spans="1:11" ht="18.75" customHeight="1">
      <c r="A53" s="59"/>
      <c r="B53" s="55" t="s">
        <v>85</v>
      </c>
      <c r="C53" s="55"/>
      <c r="E53" s="38">
        <v>36814</v>
      </c>
      <c r="F53" s="57"/>
      <c r="G53" s="38">
        <v>81211</v>
      </c>
      <c r="H53" s="57"/>
      <c r="I53" s="38">
        <v>0</v>
      </c>
      <c r="J53" s="53"/>
      <c r="K53" s="38">
        <v>0</v>
      </c>
    </row>
    <row r="54" spans="1:11" ht="18.75" customHeight="1" thickBot="1">
      <c r="A54" s="60" t="s">
        <v>105</v>
      </c>
      <c r="B54" s="55"/>
      <c r="C54" s="55"/>
      <c r="E54" s="61">
        <f>SUM(E52:E53)</f>
        <v>1256469</v>
      </c>
      <c r="F54" s="57"/>
      <c r="G54" s="61">
        <f>SUM(G52:G53)</f>
        <v>1618038</v>
      </c>
      <c r="H54" s="57"/>
      <c r="I54" s="61">
        <f>SUM(I52:I53)</f>
        <v>-156208</v>
      </c>
      <c r="J54" s="57"/>
      <c r="K54" s="61">
        <f>SUM(K52:K53)</f>
        <v>17985</v>
      </c>
    </row>
    <row r="55" spans="1:11" ht="6.6" customHeight="1" thickTop="1">
      <c r="A55" s="22"/>
      <c r="B55" s="23"/>
      <c r="C55" s="23"/>
      <c r="D55" s="24"/>
      <c r="F55" s="26"/>
      <c r="H55" s="27"/>
      <c r="I55" s="26"/>
      <c r="J55" s="26"/>
      <c r="K55" s="26"/>
    </row>
    <row r="56" spans="1:11" ht="18.75" customHeight="1">
      <c r="A56" s="54" t="s">
        <v>125</v>
      </c>
      <c r="B56" s="55"/>
      <c r="C56" s="55"/>
      <c r="D56" s="56"/>
      <c r="E56" s="57"/>
      <c r="F56" s="58"/>
      <c r="G56" s="57"/>
      <c r="I56" s="57"/>
      <c r="K56" s="57"/>
    </row>
    <row r="57" spans="1:11" ht="18.75" customHeight="1">
      <c r="A57" s="31"/>
      <c r="B57" s="55" t="s">
        <v>124</v>
      </c>
      <c r="C57" s="55"/>
      <c r="E57" s="38">
        <v>624341</v>
      </c>
      <c r="F57" s="57"/>
      <c r="G57" s="38">
        <v>6446330</v>
      </c>
      <c r="H57" s="57"/>
      <c r="I57" s="38">
        <v>-396095</v>
      </c>
      <c r="J57" s="57"/>
      <c r="K57" s="38">
        <v>-140452</v>
      </c>
    </row>
    <row r="58" spans="1:11" ht="18.75" customHeight="1">
      <c r="A58" s="59"/>
      <c r="B58" s="55" t="s">
        <v>85</v>
      </c>
      <c r="C58" s="55"/>
      <c r="E58" s="38">
        <v>-1914</v>
      </c>
      <c r="F58" s="58"/>
      <c r="G58" s="38">
        <v>104506</v>
      </c>
      <c r="I58" s="38">
        <v>0</v>
      </c>
      <c r="J58" s="23"/>
      <c r="K58" s="38">
        <v>0</v>
      </c>
    </row>
    <row r="59" spans="1:11" ht="18.75" customHeight="1" thickBot="1">
      <c r="A59" s="60" t="s">
        <v>122</v>
      </c>
      <c r="B59" s="55"/>
      <c r="C59" s="55"/>
      <c r="E59" s="61">
        <f>SUM(E57:E58)</f>
        <v>622427</v>
      </c>
      <c r="F59" s="57"/>
      <c r="G59" s="61">
        <f>SUM(G57:G58)</f>
        <v>6550836</v>
      </c>
      <c r="H59" s="57"/>
      <c r="I59" s="61">
        <f>SUM(I57:I58)</f>
        <v>-396095</v>
      </c>
      <c r="J59" s="57"/>
      <c r="K59" s="61">
        <f>SUM(K57:K58)</f>
        <v>-140452</v>
      </c>
    </row>
    <row r="60" spans="1:11" ht="6.6" customHeight="1" thickTop="1">
      <c r="A60" s="22"/>
      <c r="B60" s="23"/>
      <c r="C60" s="23"/>
      <c r="D60" s="24"/>
      <c r="F60" s="26"/>
      <c r="H60" s="27"/>
      <c r="I60" s="26"/>
      <c r="J60" s="26"/>
      <c r="K60" s="26"/>
    </row>
    <row r="61" spans="1:11" s="23" customFormat="1" ht="18.75" customHeight="1" thickBot="1">
      <c r="A61" s="62" t="s">
        <v>126</v>
      </c>
      <c r="D61" s="44"/>
      <c r="E61" s="63">
        <f>E52/2175000</f>
        <v>0.56076091954022989</v>
      </c>
      <c r="F61" s="64"/>
      <c r="G61" s="63">
        <f>G52/2175000</f>
        <v>0.70658712643678157</v>
      </c>
      <c r="H61" s="64"/>
      <c r="I61" s="63">
        <f>I54/2175000</f>
        <v>-7.1819770114942533E-2</v>
      </c>
      <c r="J61" s="64"/>
      <c r="K61" s="63">
        <f>K54/2175000</f>
        <v>8.2689655172413796E-3</v>
      </c>
    </row>
    <row r="62" spans="1:11" ht="18" customHeight="1" thickTop="1"/>
  </sheetData>
  <mergeCells count="9">
    <mergeCell ref="E4:G4"/>
    <mergeCell ref="I4:K4"/>
    <mergeCell ref="E9:K9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68" firstPageNumber="4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101CB-CD1C-4CCB-B8E7-C5745D66784C}">
  <dimension ref="A1:AC36"/>
  <sheetViews>
    <sheetView view="pageBreakPreview" zoomScale="90" zoomScaleNormal="70" zoomScaleSheetLayoutView="90" workbookViewId="0"/>
  </sheetViews>
  <sheetFormatPr defaultColWidth="9.125" defaultRowHeight="18" customHeight="1"/>
  <cols>
    <col min="1" max="2" width="2.375" style="68" customWidth="1"/>
    <col min="3" max="3" width="43.875" style="68" customWidth="1"/>
    <col min="4" max="4" width="5.625" style="68" customWidth="1"/>
    <col min="5" max="5" width="11" style="68" customWidth="1"/>
    <col min="6" max="6" width="0.875" style="68" customWidth="1"/>
    <col min="7" max="7" width="10.375" style="68" customWidth="1"/>
    <col min="8" max="8" width="0.875" style="68" customWidth="1"/>
    <col min="9" max="9" width="10.875" style="68" customWidth="1"/>
    <col min="10" max="10" width="0.875" style="68" customWidth="1"/>
    <col min="11" max="11" width="11.375" style="68" customWidth="1"/>
    <col min="12" max="12" width="0.875" style="68" customWidth="1"/>
    <col min="13" max="13" width="11.125" style="68" customWidth="1"/>
    <col min="14" max="14" width="0.875" style="68" customWidth="1"/>
    <col min="15" max="15" width="12.375" style="68" customWidth="1"/>
    <col min="16" max="16" width="0.875" style="68" customWidth="1"/>
    <col min="17" max="17" width="11.375" style="68" customWidth="1"/>
    <col min="18" max="18" width="0.875" style="68" customWidth="1"/>
    <col min="19" max="19" width="12.875" style="68" customWidth="1"/>
    <col min="20" max="20" width="0.875" style="68" customWidth="1"/>
    <col min="21" max="21" width="12.375" style="68" customWidth="1"/>
    <col min="22" max="22" width="0.875" style="68" customWidth="1"/>
    <col min="23" max="23" width="11.375" style="68" customWidth="1"/>
    <col min="24" max="24" width="0.875" style="68" customWidth="1"/>
    <col min="25" max="25" width="12.375" style="68" customWidth="1"/>
    <col min="26" max="26" width="0.875" style="68" customWidth="1"/>
    <col min="27" max="27" width="11.125" style="68" customWidth="1"/>
    <col min="28" max="28" width="0.875" style="68" customWidth="1"/>
    <col min="29" max="29" width="12.375" style="68" customWidth="1"/>
    <col min="30" max="16384" width="9.125" style="68"/>
  </cols>
  <sheetData>
    <row r="1" spans="1:29" s="19" customFormat="1" ht="19.5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29" ht="19.5" customHeight="1">
      <c r="A2" s="66" t="s">
        <v>128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7"/>
    </row>
    <row r="3" spans="1:29" ht="19.5" customHeight="1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7"/>
      <c r="AB3" s="67"/>
      <c r="AC3" s="67"/>
    </row>
    <row r="4" spans="1:29" ht="19.5" customHeight="1">
      <c r="A4" s="67"/>
      <c r="B4" s="67"/>
      <c r="C4" s="67"/>
      <c r="D4" s="67"/>
      <c r="E4" s="166" t="s">
        <v>129</v>
      </c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</row>
    <row r="5" spans="1:29" ht="19.5" customHeight="1">
      <c r="A5" s="70"/>
      <c r="B5" s="70"/>
      <c r="C5" s="70"/>
      <c r="D5" s="70"/>
      <c r="E5" s="71"/>
      <c r="F5" s="71"/>
      <c r="I5" s="169" t="s">
        <v>130</v>
      </c>
      <c r="J5" s="169"/>
      <c r="K5" s="169"/>
      <c r="L5" s="72"/>
      <c r="M5" s="169" t="s">
        <v>83</v>
      </c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72"/>
      <c r="Z5" s="72"/>
      <c r="AA5" s="72"/>
      <c r="AB5" s="72"/>
      <c r="AC5" s="71"/>
    </row>
    <row r="6" spans="1:29" ht="19.5" customHeight="1">
      <c r="A6" s="70"/>
      <c r="B6" s="70"/>
      <c r="C6" s="70"/>
      <c r="D6" s="70"/>
      <c r="E6" s="71"/>
      <c r="F6" s="71"/>
      <c r="I6" s="37"/>
      <c r="J6" s="37"/>
      <c r="K6" s="37"/>
      <c r="L6" s="72"/>
      <c r="M6" s="37"/>
      <c r="N6" s="37"/>
      <c r="O6" s="37"/>
      <c r="P6" s="37"/>
      <c r="Q6" s="37"/>
      <c r="R6" s="37"/>
      <c r="S6" s="37" t="s">
        <v>131</v>
      </c>
      <c r="T6" s="37"/>
      <c r="U6" s="37"/>
      <c r="V6" s="37"/>
      <c r="W6" s="37"/>
      <c r="X6" s="72"/>
      <c r="Z6" s="72"/>
      <c r="AA6" s="72"/>
      <c r="AB6" s="72"/>
      <c r="AC6" s="71"/>
    </row>
    <row r="7" spans="1:29" ht="19.5" customHeight="1">
      <c r="A7" s="70"/>
      <c r="B7" s="70"/>
      <c r="C7" s="70"/>
      <c r="D7" s="70"/>
      <c r="E7" s="71"/>
      <c r="F7" s="71"/>
      <c r="I7" s="37"/>
      <c r="J7" s="37"/>
      <c r="K7" s="37"/>
      <c r="L7" s="72"/>
      <c r="M7" s="37"/>
      <c r="N7" s="37"/>
      <c r="O7" s="72"/>
      <c r="P7" s="37"/>
      <c r="Q7" s="37"/>
      <c r="R7" s="37"/>
      <c r="S7" s="37" t="s">
        <v>132</v>
      </c>
      <c r="T7" s="37"/>
      <c r="U7" s="37"/>
      <c r="V7" s="37"/>
      <c r="W7" s="37"/>
      <c r="X7" s="72"/>
      <c r="Z7" s="72"/>
      <c r="AA7" s="72"/>
      <c r="AB7" s="72"/>
      <c r="AC7" s="71"/>
    </row>
    <row r="8" spans="1:29" ht="19.5" customHeight="1">
      <c r="A8" s="70"/>
      <c r="B8" s="70"/>
      <c r="C8" s="70"/>
      <c r="D8" s="70"/>
      <c r="E8" s="71"/>
      <c r="F8" s="71"/>
      <c r="I8" s="72"/>
      <c r="J8" s="72"/>
      <c r="K8" s="72"/>
      <c r="L8" s="72"/>
      <c r="M8" s="72"/>
      <c r="N8" s="72"/>
      <c r="O8" s="72"/>
      <c r="P8" s="72"/>
      <c r="Q8" s="72"/>
      <c r="R8" s="72"/>
      <c r="S8" s="72" t="s">
        <v>133</v>
      </c>
      <c r="T8" s="72"/>
      <c r="U8" s="72"/>
      <c r="V8" s="72"/>
      <c r="W8" s="72"/>
      <c r="X8" s="72"/>
      <c r="Y8" s="72"/>
      <c r="Z8" s="72"/>
      <c r="AA8" s="72"/>
      <c r="AB8" s="72"/>
      <c r="AC8" s="72"/>
    </row>
    <row r="9" spans="1:29" ht="19.5" customHeight="1">
      <c r="A9" s="70"/>
      <c r="B9" s="70"/>
      <c r="C9" s="70"/>
      <c r="D9" s="70"/>
      <c r="E9" s="71"/>
      <c r="F9" s="71"/>
      <c r="I9" s="72"/>
      <c r="J9" s="72"/>
      <c r="K9" s="72"/>
      <c r="L9" s="72"/>
      <c r="M9" s="72"/>
      <c r="N9" s="72"/>
      <c r="O9" s="72"/>
      <c r="P9" s="72"/>
      <c r="Q9" s="72"/>
      <c r="R9" s="72"/>
      <c r="S9" s="72" t="s">
        <v>134</v>
      </c>
      <c r="T9" s="72"/>
      <c r="U9" s="72" t="s">
        <v>225</v>
      </c>
      <c r="V9" s="72"/>
      <c r="W9" s="72"/>
      <c r="X9" s="72"/>
      <c r="Y9" s="72" t="s">
        <v>136</v>
      </c>
      <c r="Z9" s="72"/>
      <c r="AA9" s="72"/>
      <c r="AB9" s="72"/>
      <c r="AC9" s="72"/>
    </row>
    <row r="10" spans="1:29" ht="19.5" customHeight="1">
      <c r="A10" s="70"/>
      <c r="B10" s="70"/>
      <c r="C10" s="70"/>
      <c r="D10" s="70"/>
      <c r="E10" s="72" t="s">
        <v>137</v>
      </c>
      <c r="F10" s="72"/>
      <c r="G10" s="72"/>
      <c r="H10" s="72"/>
      <c r="M10" s="72"/>
      <c r="N10" s="72"/>
      <c r="O10" s="72"/>
      <c r="P10" s="72"/>
      <c r="Q10" s="72" t="s">
        <v>138</v>
      </c>
      <c r="R10" s="72"/>
      <c r="S10" s="72" t="s">
        <v>139</v>
      </c>
      <c r="T10" s="72"/>
      <c r="U10" s="72" t="s">
        <v>140</v>
      </c>
      <c r="V10" s="72"/>
      <c r="W10" s="72" t="s">
        <v>141</v>
      </c>
      <c r="Y10" s="72" t="s">
        <v>142</v>
      </c>
      <c r="Z10" s="72"/>
      <c r="AA10" s="72" t="s">
        <v>143</v>
      </c>
      <c r="AC10" s="72"/>
    </row>
    <row r="11" spans="1:29" ht="19.5" customHeight="1">
      <c r="A11" s="71"/>
      <c r="B11" s="71"/>
      <c r="C11" s="73"/>
      <c r="E11" s="72" t="s">
        <v>144</v>
      </c>
      <c r="F11" s="72"/>
      <c r="G11" s="72" t="s">
        <v>145</v>
      </c>
      <c r="H11" s="72"/>
      <c r="I11" s="72"/>
      <c r="J11" s="72"/>
      <c r="K11" s="72"/>
      <c r="L11" s="72"/>
      <c r="M11" s="72" t="s">
        <v>146</v>
      </c>
      <c r="N11" s="72"/>
      <c r="O11" s="72" t="s">
        <v>147</v>
      </c>
      <c r="P11" s="72"/>
      <c r="Q11" s="72" t="s">
        <v>148</v>
      </c>
      <c r="R11" s="72"/>
      <c r="S11" s="72" t="s">
        <v>149</v>
      </c>
      <c r="T11" s="72"/>
      <c r="U11" s="72" t="s">
        <v>150</v>
      </c>
      <c r="V11" s="72"/>
      <c r="W11" s="72" t="s">
        <v>151</v>
      </c>
      <c r="X11" s="72"/>
      <c r="Y11" s="72" t="s">
        <v>152</v>
      </c>
      <c r="Z11" s="72"/>
      <c r="AA11" s="72" t="s">
        <v>153</v>
      </c>
      <c r="AB11" s="72"/>
      <c r="AC11" s="72" t="s">
        <v>154</v>
      </c>
    </row>
    <row r="12" spans="1:29" ht="19.5" customHeight="1">
      <c r="A12" s="71"/>
      <c r="B12" s="71"/>
      <c r="C12" s="73"/>
      <c r="D12" s="74"/>
      <c r="E12" s="72" t="s">
        <v>155</v>
      </c>
      <c r="F12" s="72"/>
      <c r="G12" s="72" t="s">
        <v>156</v>
      </c>
      <c r="H12" s="72"/>
      <c r="I12" s="72" t="s">
        <v>157</v>
      </c>
      <c r="J12" s="72"/>
      <c r="K12" s="72" t="s">
        <v>82</v>
      </c>
      <c r="L12" s="72"/>
      <c r="M12" s="72" t="s">
        <v>158</v>
      </c>
      <c r="N12" s="72"/>
      <c r="O12" s="72" t="s">
        <v>158</v>
      </c>
      <c r="P12" s="72"/>
      <c r="Q12" s="72" t="s">
        <v>158</v>
      </c>
      <c r="R12" s="72"/>
      <c r="S12" s="72" t="s">
        <v>159</v>
      </c>
      <c r="T12" s="72"/>
      <c r="U12" s="72" t="s">
        <v>160</v>
      </c>
      <c r="V12" s="72"/>
      <c r="W12" s="72" t="s">
        <v>161</v>
      </c>
      <c r="X12" s="72"/>
      <c r="Y12" s="72" t="s">
        <v>162</v>
      </c>
      <c r="Z12" s="72"/>
      <c r="AA12" s="72" t="s">
        <v>163</v>
      </c>
      <c r="AB12" s="72"/>
      <c r="AC12" s="72" t="s">
        <v>164</v>
      </c>
    </row>
    <row r="13" spans="1:29" ht="19.5" customHeight="1">
      <c r="A13" s="71"/>
      <c r="B13" s="71"/>
      <c r="C13" s="71"/>
      <c r="D13" s="74"/>
      <c r="E13" s="164" t="s">
        <v>165</v>
      </c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75"/>
    </row>
    <row r="14" spans="1:29" ht="19.5" customHeight="1">
      <c r="A14" s="70" t="s">
        <v>229</v>
      </c>
      <c r="B14" s="70"/>
      <c r="C14" s="70"/>
      <c r="D14" s="74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</row>
    <row r="15" spans="1:29" ht="19.5" customHeight="1">
      <c r="A15" s="70" t="s">
        <v>176</v>
      </c>
      <c r="B15" s="70"/>
      <c r="C15" s="70"/>
      <c r="D15" s="74"/>
      <c r="E15" s="76">
        <v>21750000</v>
      </c>
      <c r="F15" s="76"/>
      <c r="G15" s="76">
        <v>19279778</v>
      </c>
      <c r="H15" s="76"/>
      <c r="I15" s="76">
        <v>2219231</v>
      </c>
      <c r="J15" s="76"/>
      <c r="K15" s="76">
        <v>60927823</v>
      </c>
      <c r="L15" s="76"/>
      <c r="M15" s="76">
        <v>-2992325</v>
      </c>
      <c r="N15" s="76"/>
      <c r="O15" s="76">
        <v>-2611532</v>
      </c>
      <c r="P15" s="76"/>
      <c r="Q15" s="76">
        <v>-789633</v>
      </c>
      <c r="R15" s="76"/>
      <c r="S15" s="76">
        <v>272159</v>
      </c>
      <c r="T15" s="76"/>
      <c r="U15" s="76">
        <v>-58119</v>
      </c>
      <c r="V15" s="76"/>
      <c r="W15" s="76">
        <f>SUM(M15:V15)</f>
        <v>-6179450</v>
      </c>
      <c r="X15" s="77"/>
      <c r="Y15" s="76">
        <f>SUM(E15,G15,I15,K15,W15)</f>
        <v>97997382</v>
      </c>
      <c r="AA15" s="76">
        <v>9136072</v>
      </c>
      <c r="AC15" s="76">
        <f>SUM(Y15:AB15)</f>
        <v>107133454</v>
      </c>
    </row>
    <row r="16" spans="1:29" ht="8.4499999999999993" customHeight="1">
      <c r="A16" s="70"/>
      <c r="B16" s="70"/>
      <c r="C16" s="70"/>
      <c r="D16" s="74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7"/>
      <c r="Y16" s="76"/>
      <c r="AA16" s="76"/>
      <c r="AC16" s="76"/>
    </row>
    <row r="17" spans="1:29" ht="19.5" customHeight="1">
      <c r="A17" s="78" t="s">
        <v>166</v>
      </c>
      <c r="B17" s="70"/>
      <c r="C17" s="70"/>
      <c r="D17" s="74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7"/>
      <c r="Y17" s="76"/>
      <c r="AA17" s="76"/>
      <c r="AC17" s="76"/>
    </row>
    <row r="18" spans="1:29" ht="19.5" customHeight="1">
      <c r="A18" s="79"/>
      <c r="B18" s="80" t="s">
        <v>167</v>
      </c>
      <c r="D18" s="74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7"/>
      <c r="Y18" s="76"/>
      <c r="AA18" s="76"/>
      <c r="AC18" s="76"/>
    </row>
    <row r="19" spans="1:29" ht="19.5" customHeight="1">
      <c r="A19" s="32"/>
      <c r="B19" s="32" t="s">
        <v>168</v>
      </c>
      <c r="C19" s="70"/>
      <c r="D19" s="74"/>
      <c r="E19" s="77">
        <v>0</v>
      </c>
      <c r="F19" s="77"/>
      <c r="G19" s="77">
        <v>0</v>
      </c>
      <c r="H19" s="77"/>
      <c r="I19" s="77">
        <v>0</v>
      </c>
      <c r="J19" s="77"/>
      <c r="K19" s="77">
        <v>0</v>
      </c>
      <c r="L19" s="77"/>
      <c r="M19" s="77">
        <v>0</v>
      </c>
      <c r="N19" s="77"/>
      <c r="O19" s="77">
        <v>0</v>
      </c>
      <c r="P19" s="77"/>
      <c r="Q19" s="77">
        <v>0</v>
      </c>
      <c r="R19" s="77"/>
      <c r="S19" s="77">
        <v>0</v>
      </c>
      <c r="T19" s="77"/>
      <c r="U19" s="77">
        <v>0</v>
      </c>
      <c r="V19" s="77"/>
      <c r="W19" s="77">
        <v>0</v>
      </c>
      <c r="X19" s="77"/>
      <c r="Y19" s="77">
        <v>0</v>
      </c>
      <c r="AA19" s="77">
        <v>-950</v>
      </c>
      <c r="AC19" s="77">
        <f>Y19+AA19</f>
        <v>-950</v>
      </c>
    </row>
    <row r="20" spans="1:29" ht="19.5" customHeight="1">
      <c r="A20" s="32"/>
      <c r="B20" s="79" t="s">
        <v>169</v>
      </c>
      <c r="C20" s="70"/>
      <c r="D20" s="74"/>
      <c r="E20" s="132">
        <f>SUM(E19:E19)</f>
        <v>0</v>
      </c>
      <c r="F20" s="17"/>
      <c r="G20" s="132">
        <f>SUM(G19:G19)</f>
        <v>0</v>
      </c>
      <c r="H20" s="17"/>
      <c r="I20" s="132">
        <f>SUM(I19:I19)</f>
        <v>0</v>
      </c>
      <c r="J20" s="52"/>
      <c r="K20" s="132">
        <f>SUM(K19:K19)</f>
        <v>0</v>
      </c>
      <c r="L20" s="52"/>
      <c r="M20" s="132">
        <f>SUM(M19:M19)</f>
        <v>0</v>
      </c>
      <c r="N20" s="52"/>
      <c r="O20" s="132">
        <f>SUM(O19:O19)</f>
        <v>0</v>
      </c>
      <c r="P20" s="52"/>
      <c r="Q20" s="132">
        <f>SUM(Q19:Q19)</f>
        <v>0</v>
      </c>
      <c r="R20" s="52"/>
      <c r="S20" s="132">
        <f>SUM(S19:S19)</f>
        <v>0</v>
      </c>
      <c r="T20" s="52"/>
      <c r="U20" s="132">
        <f>SUM(U19:U19)</f>
        <v>0</v>
      </c>
      <c r="V20" s="17"/>
      <c r="W20" s="132">
        <f>SUM(W19:W19)</f>
        <v>0</v>
      </c>
      <c r="X20" s="16"/>
      <c r="Y20" s="132">
        <f>SUM(Y19:Y19)</f>
        <v>0</v>
      </c>
      <c r="Z20" s="17"/>
      <c r="AA20" s="132">
        <f>SUM(AA19:AA19)</f>
        <v>-950</v>
      </c>
      <c r="AB20" s="77"/>
      <c r="AC20" s="132">
        <f>SUM(AC19:AC19)</f>
        <v>-950</v>
      </c>
    </row>
    <row r="21" spans="1:29" ht="8.4499999999999993" customHeight="1">
      <c r="A21" s="70"/>
      <c r="B21" s="70"/>
      <c r="C21" s="70"/>
      <c r="D21" s="74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6"/>
      <c r="Y21" s="77"/>
      <c r="Z21" s="76"/>
      <c r="AA21" s="77"/>
      <c r="AB21" s="76"/>
      <c r="AC21" s="77"/>
    </row>
    <row r="22" spans="1:29" ht="19.5" customHeight="1">
      <c r="A22" s="70" t="s">
        <v>170</v>
      </c>
      <c r="B22" s="70"/>
      <c r="C22" s="70"/>
      <c r="D22" s="74"/>
      <c r="E22" s="81">
        <f>E20</f>
        <v>0</v>
      </c>
      <c r="F22" s="76"/>
      <c r="G22" s="81">
        <f>G20</f>
        <v>0</v>
      </c>
      <c r="H22" s="76"/>
      <c r="I22" s="81">
        <f>I20</f>
        <v>0</v>
      </c>
      <c r="J22" s="76"/>
      <c r="K22" s="81">
        <f>K20</f>
        <v>0</v>
      </c>
      <c r="L22" s="76"/>
      <c r="M22" s="81">
        <f>M20</f>
        <v>0</v>
      </c>
      <c r="N22" s="76"/>
      <c r="O22" s="81">
        <f>O20</f>
        <v>0</v>
      </c>
      <c r="P22" s="76"/>
      <c r="Q22" s="81">
        <f>Q20</f>
        <v>0</v>
      </c>
      <c r="R22" s="76"/>
      <c r="S22" s="81">
        <f>S20</f>
        <v>0</v>
      </c>
      <c r="T22" s="76"/>
      <c r="U22" s="81">
        <f>U20</f>
        <v>0</v>
      </c>
      <c r="V22" s="76"/>
      <c r="W22" s="81">
        <f>W20</f>
        <v>0</v>
      </c>
      <c r="X22" s="76"/>
      <c r="Y22" s="81">
        <f>Y20</f>
        <v>0</v>
      </c>
      <c r="Z22" s="70"/>
      <c r="AA22" s="81">
        <f>AA20</f>
        <v>-950</v>
      </c>
      <c r="AB22" s="70"/>
      <c r="AC22" s="81">
        <f>AC20</f>
        <v>-950</v>
      </c>
    </row>
    <row r="23" spans="1:29" ht="8.4499999999999993" customHeight="1">
      <c r="A23" s="70"/>
      <c r="B23" s="70"/>
      <c r="C23" s="70"/>
      <c r="D23" s="74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6"/>
      <c r="Y23" s="77"/>
      <c r="Z23" s="76"/>
      <c r="AA23" s="77"/>
      <c r="AB23" s="76"/>
      <c r="AC23" s="77"/>
    </row>
    <row r="24" spans="1:29" ht="19.5" customHeight="1">
      <c r="A24" s="70" t="s">
        <v>171</v>
      </c>
      <c r="B24" s="70"/>
      <c r="C24" s="70"/>
      <c r="D24" s="74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7"/>
      <c r="Y24" s="76"/>
      <c r="Z24" s="77"/>
      <c r="AA24" s="76"/>
      <c r="AB24" s="77"/>
      <c r="AC24" s="76"/>
    </row>
    <row r="25" spans="1:29" ht="19.5" customHeight="1">
      <c r="B25" s="68" t="s">
        <v>172</v>
      </c>
      <c r="D25" s="74"/>
      <c r="E25" s="77">
        <v>0</v>
      </c>
      <c r="F25" s="77"/>
      <c r="G25" s="77">
        <v>0</v>
      </c>
      <c r="H25" s="77"/>
      <c r="I25" s="77">
        <v>0</v>
      </c>
      <c r="J25" s="77"/>
      <c r="K25" s="77">
        <v>1536827</v>
      </c>
      <c r="L25" s="77"/>
      <c r="M25" s="77">
        <v>0</v>
      </c>
      <c r="N25" s="76"/>
      <c r="O25" s="77">
        <v>0</v>
      </c>
      <c r="P25" s="76"/>
      <c r="Q25" s="77">
        <v>0</v>
      </c>
      <c r="R25" s="76"/>
      <c r="S25" s="77">
        <v>0</v>
      </c>
      <c r="T25" s="76"/>
      <c r="U25" s="77">
        <v>0</v>
      </c>
      <c r="V25" s="76"/>
      <c r="W25" s="77">
        <v>0</v>
      </c>
      <c r="X25" s="77"/>
      <c r="Y25" s="77">
        <f>SUM(W25,E25:K25)</f>
        <v>1536827</v>
      </c>
      <c r="Z25" s="77"/>
      <c r="AA25" s="77">
        <v>81211</v>
      </c>
      <c r="AB25" s="77"/>
      <c r="AC25" s="77">
        <f>Y25+AA25</f>
        <v>1618038</v>
      </c>
    </row>
    <row r="26" spans="1:29" ht="18" customHeight="1">
      <c r="B26" s="68" t="s">
        <v>173</v>
      </c>
      <c r="D26" s="74"/>
      <c r="E26" s="77">
        <v>0</v>
      </c>
      <c r="F26" s="77"/>
      <c r="G26" s="77">
        <v>0</v>
      </c>
      <c r="H26" s="77"/>
      <c r="I26" s="77">
        <v>0</v>
      </c>
      <c r="J26" s="77"/>
      <c r="K26" s="77">
        <v>0</v>
      </c>
      <c r="L26" s="77"/>
      <c r="M26" s="77">
        <v>4988336</v>
      </c>
      <c r="N26" s="77"/>
      <c r="O26" s="77">
        <v>-160745</v>
      </c>
      <c r="P26" s="77"/>
      <c r="Q26" s="77">
        <v>23585</v>
      </c>
      <c r="R26" s="77"/>
      <c r="S26" s="77">
        <v>58327</v>
      </c>
      <c r="T26" s="77"/>
      <c r="U26" s="77">
        <v>0</v>
      </c>
      <c r="V26" s="16"/>
      <c r="W26" s="77">
        <f>SUM(M26:U26)</f>
        <v>4909503</v>
      </c>
      <c r="X26" s="16"/>
      <c r="Y26" s="77">
        <f>SUM(W26,E26:K26)</f>
        <v>4909503</v>
      </c>
      <c r="Z26" s="17"/>
      <c r="AA26" s="77">
        <v>23295</v>
      </c>
      <c r="AC26" s="77">
        <f>Y26+AA26</f>
        <v>4932798</v>
      </c>
    </row>
    <row r="27" spans="1:29" ht="18" customHeight="1">
      <c r="A27" s="70" t="s">
        <v>122</v>
      </c>
      <c r="B27" s="70"/>
      <c r="C27" s="70"/>
      <c r="D27" s="74"/>
      <c r="E27" s="157">
        <f t="shared" ref="E27:M27" si="0">SUM(E25:E26)</f>
        <v>0</v>
      </c>
      <c r="F27" s="82"/>
      <c r="G27" s="157">
        <f t="shared" si="0"/>
        <v>0</v>
      </c>
      <c r="H27" s="82"/>
      <c r="I27" s="157">
        <f t="shared" si="0"/>
        <v>0</v>
      </c>
      <c r="J27" s="83"/>
      <c r="K27" s="132">
        <f>SUM(K25:K26)</f>
        <v>1536827</v>
      </c>
      <c r="L27" s="83"/>
      <c r="M27" s="132">
        <f t="shared" si="0"/>
        <v>4988336</v>
      </c>
      <c r="N27" s="52"/>
      <c r="O27" s="132">
        <f>SUM(O25:O26)</f>
        <v>-160745</v>
      </c>
      <c r="P27" s="52"/>
      <c r="Q27" s="132">
        <f t="shared" ref="Q27" si="1">SUM(Q25:Q26)</f>
        <v>23585</v>
      </c>
      <c r="R27" s="52"/>
      <c r="S27" s="132">
        <f>SUM(S25:S26)</f>
        <v>58327</v>
      </c>
      <c r="T27" s="52"/>
      <c r="U27" s="132">
        <f>SUM(U25:U26)</f>
        <v>0</v>
      </c>
      <c r="V27" s="17"/>
      <c r="W27" s="132">
        <f>SUM(W25:W26)</f>
        <v>4909503</v>
      </c>
      <c r="X27" s="16"/>
      <c r="Y27" s="132">
        <f>SUM(Y25:Y26)</f>
        <v>6446330</v>
      </c>
      <c r="Z27" s="17"/>
      <c r="AA27" s="132">
        <f>SUM(AA25:AA26)</f>
        <v>104506</v>
      </c>
      <c r="AB27" s="77"/>
      <c r="AC27" s="132">
        <f>SUM(AC25:AC26)</f>
        <v>6550836</v>
      </c>
    </row>
    <row r="28" spans="1:29" ht="8.4499999999999993" customHeight="1">
      <c r="C28" s="70"/>
      <c r="D28" s="74"/>
      <c r="E28" s="77"/>
      <c r="F28" s="76"/>
      <c r="G28" s="77"/>
      <c r="H28" s="76"/>
      <c r="I28" s="77"/>
      <c r="J28" s="76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84"/>
      <c r="Y28" s="77"/>
      <c r="Z28" s="84"/>
      <c r="AA28" s="77"/>
      <c r="AB28" s="76"/>
      <c r="AC28" s="76"/>
    </row>
    <row r="29" spans="1:29" ht="18" customHeight="1" thickBot="1">
      <c r="A29" s="70" t="s">
        <v>230</v>
      </c>
      <c r="B29" s="70"/>
      <c r="D29" s="74"/>
      <c r="E29" s="85">
        <f>SUM(E15,E22,E27)</f>
        <v>21750000</v>
      </c>
      <c r="F29" s="76"/>
      <c r="G29" s="85">
        <f>SUM(G15,G22,G27)</f>
        <v>19279778</v>
      </c>
      <c r="H29" s="76"/>
      <c r="I29" s="85">
        <f>SUM(I15,I22,I27)</f>
        <v>2219231</v>
      </c>
      <c r="J29" s="76"/>
      <c r="K29" s="85">
        <f>SUM(K15,K22,K27)</f>
        <v>62464650</v>
      </c>
      <c r="L29" s="76"/>
      <c r="M29" s="85">
        <f>SUM(M15,M22,M27)</f>
        <v>1996011</v>
      </c>
      <c r="N29" s="76"/>
      <c r="O29" s="85">
        <f>SUM(O15,O22,O27)</f>
        <v>-2772277</v>
      </c>
      <c r="P29" s="76"/>
      <c r="Q29" s="85">
        <f>SUM(Q15,Q22,Q27)</f>
        <v>-766048</v>
      </c>
      <c r="R29" s="76"/>
      <c r="S29" s="85">
        <f>SUM(S15,S22,S27)</f>
        <v>330486</v>
      </c>
      <c r="T29" s="76"/>
      <c r="U29" s="85">
        <f>SUM(U15,U22,U27)</f>
        <v>-58119</v>
      </c>
      <c r="V29" s="76"/>
      <c r="W29" s="85">
        <f>SUM(W15,W22,W27)</f>
        <v>-1269947</v>
      </c>
      <c r="Y29" s="85">
        <f>SUM(Y15,Y22,Y27)</f>
        <v>104443712</v>
      </c>
      <c r="AA29" s="85">
        <f>SUM(AA15,AA22,AA27)</f>
        <v>9239628</v>
      </c>
      <c r="AC29" s="85">
        <f>SUM(AC15,AC22,AC27)</f>
        <v>113683340</v>
      </c>
    </row>
    <row r="30" spans="1:29" ht="18" customHeight="1" thickTop="1">
      <c r="D30" s="74"/>
    </row>
    <row r="31" spans="1:29" ht="18" customHeight="1">
      <c r="Y31" s="77"/>
      <c r="AA31" s="77"/>
    </row>
    <row r="32" spans="1:29" ht="18" customHeight="1">
      <c r="E32" s="77"/>
      <c r="G32" s="77"/>
      <c r="I32" s="77"/>
      <c r="K32" s="77"/>
      <c r="W32" s="77"/>
      <c r="AC32" s="77"/>
    </row>
    <row r="33" spans="5:29" ht="18" customHeight="1">
      <c r="E33" s="77"/>
      <c r="G33" s="77"/>
      <c r="I33" s="77"/>
      <c r="K33" s="77"/>
      <c r="M33" s="77"/>
      <c r="O33" s="77"/>
      <c r="Q33" s="77"/>
      <c r="S33" s="77"/>
      <c r="U33" s="77"/>
      <c r="W33" s="77"/>
      <c r="Y33" s="77"/>
      <c r="AA33" s="77"/>
      <c r="AC33" s="77"/>
    </row>
    <row r="34" spans="5:29" ht="18" customHeight="1">
      <c r="W34" s="77"/>
      <c r="Y34" s="16"/>
      <c r="AA34" s="77"/>
      <c r="AC34" s="77"/>
    </row>
    <row r="35" spans="5:29" ht="18" customHeight="1">
      <c r="Y35" s="77"/>
      <c r="AA35" s="77"/>
    </row>
    <row r="36" spans="5:29" ht="18" customHeight="1">
      <c r="Y36" s="77"/>
    </row>
  </sheetData>
  <mergeCells count="4">
    <mergeCell ref="I5:K5"/>
    <mergeCell ref="M5:W5"/>
    <mergeCell ref="E13:AB13"/>
    <mergeCell ref="E4:AC4"/>
  </mergeCells>
  <pageMargins left="0.7" right="0.7" top="0.48" bottom="0.5" header="0.5" footer="0.5"/>
  <pageSetup paperSize="9" scale="57" firstPageNumber="5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F5435-68F5-46D0-BBC4-AE15152490A1}">
  <dimension ref="A1:AC33"/>
  <sheetViews>
    <sheetView view="pageBreakPreview" zoomScale="90" zoomScaleNormal="70" zoomScaleSheetLayoutView="90" workbookViewId="0"/>
  </sheetViews>
  <sheetFormatPr defaultColWidth="9.125" defaultRowHeight="15"/>
  <cols>
    <col min="1" max="2" width="2.375" style="68" customWidth="1"/>
    <col min="3" max="3" width="44" style="68" customWidth="1"/>
    <col min="4" max="4" width="5.625" style="68" customWidth="1"/>
    <col min="5" max="5" width="11" style="68" customWidth="1"/>
    <col min="6" max="6" width="0.875" style="68" customWidth="1"/>
    <col min="7" max="7" width="10.875" style="68" customWidth="1"/>
    <col min="8" max="8" width="0.875" style="68" customWidth="1"/>
    <col min="9" max="9" width="10.875" style="68" customWidth="1"/>
    <col min="10" max="10" width="0.875" style="68" customWidth="1"/>
    <col min="11" max="11" width="11.375" style="68" customWidth="1"/>
    <col min="12" max="12" width="0.875" style="68" customWidth="1"/>
    <col min="13" max="13" width="11.125" style="68" customWidth="1"/>
    <col min="14" max="14" width="0.875" style="68" customWidth="1"/>
    <col min="15" max="15" width="12.375" style="68" customWidth="1"/>
    <col min="16" max="16" width="0.875" style="68" customWidth="1"/>
    <col min="17" max="17" width="11.375" style="68" customWidth="1"/>
    <col min="18" max="18" width="0.875" style="68" customWidth="1"/>
    <col min="19" max="19" width="13.375" style="68" customWidth="1"/>
    <col min="20" max="20" width="0.875" style="68" customWidth="1"/>
    <col min="21" max="21" width="12.375" style="68" customWidth="1"/>
    <col min="22" max="22" width="0.875" style="68" customWidth="1"/>
    <col min="23" max="23" width="11.375" style="68" customWidth="1"/>
    <col min="24" max="24" width="0.875" style="68" customWidth="1"/>
    <col min="25" max="25" width="12.375" style="68" customWidth="1"/>
    <col min="26" max="26" width="0.875" style="68" customWidth="1"/>
    <col min="27" max="27" width="11.125" style="68" customWidth="1"/>
    <col min="28" max="28" width="0.875" style="68" customWidth="1"/>
    <col min="29" max="29" width="12.375" style="68" customWidth="1"/>
    <col min="30" max="16384" width="9.125" style="68"/>
  </cols>
  <sheetData>
    <row r="1" spans="1:29" s="19" customFormat="1" ht="19.5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29" ht="19.5" customHeight="1">
      <c r="A2" s="66" t="s">
        <v>128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7"/>
    </row>
    <row r="3" spans="1:29" ht="19.5" customHeight="1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7"/>
      <c r="AB3" s="67"/>
      <c r="AC3" s="67"/>
    </row>
    <row r="4" spans="1:29" ht="19.5" customHeight="1">
      <c r="A4" s="67"/>
      <c r="B4" s="67"/>
      <c r="C4" s="67"/>
      <c r="D4" s="67"/>
      <c r="E4" s="166" t="s">
        <v>129</v>
      </c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</row>
    <row r="5" spans="1:29" ht="19.5" customHeight="1">
      <c r="A5" s="70"/>
      <c r="B5" s="70"/>
      <c r="C5" s="70"/>
      <c r="D5" s="70"/>
      <c r="E5" s="71"/>
      <c r="F5" s="71"/>
      <c r="I5" s="169" t="s">
        <v>130</v>
      </c>
      <c r="J5" s="169"/>
      <c r="K5" s="169"/>
      <c r="L5" s="72"/>
      <c r="M5" s="169" t="s">
        <v>83</v>
      </c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72"/>
      <c r="Z5" s="72"/>
      <c r="AA5" s="72"/>
      <c r="AB5" s="72"/>
      <c r="AC5" s="71"/>
    </row>
    <row r="6" spans="1:29" ht="19.5" customHeight="1">
      <c r="A6" s="70"/>
      <c r="B6" s="70"/>
      <c r="C6" s="70"/>
      <c r="D6" s="70"/>
      <c r="E6" s="71"/>
      <c r="F6" s="71"/>
      <c r="I6" s="37"/>
      <c r="J6" s="37"/>
      <c r="K6" s="37"/>
      <c r="L6" s="72"/>
      <c r="M6" s="37"/>
      <c r="N6" s="37"/>
      <c r="O6" s="37"/>
      <c r="P6" s="37"/>
      <c r="Q6" s="37"/>
      <c r="R6" s="37"/>
      <c r="S6" s="37" t="s">
        <v>131</v>
      </c>
      <c r="T6" s="37"/>
      <c r="U6" s="37"/>
      <c r="V6" s="37"/>
      <c r="W6" s="37"/>
      <c r="X6" s="72"/>
      <c r="Z6" s="72"/>
      <c r="AA6" s="72"/>
      <c r="AB6" s="72"/>
      <c r="AC6" s="71"/>
    </row>
    <row r="7" spans="1:29" ht="19.5" customHeight="1">
      <c r="A7" s="70"/>
      <c r="B7" s="70"/>
      <c r="C7" s="70"/>
      <c r="D7" s="70"/>
      <c r="E7" s="71"/>
      <c r="F7" s="71"/>
      <c r="I7" s="37"/>
      <c r="J7" s="37"/>
      <c r="K7" s="37"/>
      <c r="L7" s="72"/>
      <c r="M7" s="37"/>
      <c r="N7" s="37"/>
      <c r="O7" s="72"/>
      <c r="P7" s="37"/>
      <c r="Q7" s="37"/>
      <c r="R7" s="37"/>
      <c r="S7" s="37" t="s">
        <v>132</v>
      </c>
      <c r="T7" s="37"/>
      <c r="U7" s="37"/>
      <c r="V7" s="37"/>
      <c r="W7" s="37"/>
      <c r="X7" s="72"/>
      <c r="Z7" s="72"/>
      <c r="AA7" s="72"/>
      <c r="AB7" s="72"/>
      <c r="AC7" s="71"/>
    </row>
    <row r="8" spans="1:29" ht="19.5" customHeight="1">
      <c r="A8" s="70"/>
      <c r="B8" s="70"/>
      <c r="C8" s="70"/>
      <c r="D8" s="70"/>
      <c r="E8" s="71"/>
      <c r="F8" s="71"/>
      <c r="I8" s="72"/>
      <c r="J8" s="72"/>
      <c r="K8" s="72"/>
      <c r="L8" s="72"/>
      <c r="M8" s="72"/>
      <c r="N8" s="72"/>
      <c r="O8" s="72"/>
      <c r="P8" s="72"/>
      <c r="Q8" s="72"/>
      <c r="R8" s="72"/>
      <c r="S8" s="72" t="s">
        <v>174</v>
      </c>
      <c r="T8" s="72"/>
      <c r="U8" s="72"/>
      <c r="V8" s="72"/>
      <c r="W8" s="72"/>
      <c r="X8" s="72"/>
      <c r="Y8" s="72"/>
      <c r="Z8" s="72"/>
      <c r="AA8" s="72"/>
      <c r="AB8" s="72"/>
      <c r="AC8" s="72"/>
    </row>
    <row r="9" spans="1:29" ht="19.5" customHeight="1">
      <c r="A9" s="70"/>
      <c r="B9" s="70"/>
      <c r="C9" s="70"/>
      <c r="D9" s="70"/>
      <c r="E9" s="71"/>
      <c r="F9" s="71"/>
      <c r="I9" s="72"/>
      <c r="J9" s="72"/>
      <c r="K9" s="72"/>
      <c r="L9" s="72"/>
      <c r="M9" s="72"/>
      <c r="N9" s="72"/>
      <c r="O9" s="72"/>
      <c r="P9" s="72"/>
      <c r="Q9" s="72"/>
      <c r="R9" s="72"/>
      <c r="S9" s="72" t="s">
        <v>175</v>
      </c>
      <c r="T9" s="72"/>
      <c r="U9" s="72" t="s">
        <v>225</v>
      </c>
      <c r="V9" s="72"/>
      <c r="W9" s="72"/>
      <c r="X9" s="72"/>
      <c r="Y9" s="72" t="s">
        <v>136</v>
      </c>
      <c r="Z9" s="72"/>
      <c r="AA9" s="72"/>
      <c r="AB9" s="72"/>
      <c r="AC9" s="72"/>
    </row>
    <row r="10" spans="1:29" ht="19.5" customHeight="1">
      <c r="A10" s="70"/>
      <c r="B10" s="70"/>
      <c r="C10" s="70"/>
      <c r="D10" s="70"/>
      <c r="E10" s="72" t="s">
        <v>137</v>
      </c>
      <c r="F10" s="72"/>
      <c r="G10" s="72"/>
      <c r="H10" s="72"/>
      <c r="M10" s="72"/>
      <c r="N10" s="72"/>
      <c r="O10" s="72"/>
      <c r="P10" s="72"/>
      <c r="Q10" s="72" t="s">
        <v>138</v>
      </c>
      <c r="R10" s="72"/>
      <c r="S10" s="72" t="s">
        <v>139</v>
      </c>
      <c r="T10" s="72"/>
      <c r="U10" s="72" t="s">
        <v>140</v>
      </c>
      <c r="V10" s="72"/>
      <c r="W10" s="72" t="s">
        <v>141</v>
      </c>
      <c r="Y10" s="72" t="s">
        <v>142</v>
      </c>
      <c r="Z10" s="72"/>
      <c r="AA10" s="72" t="s">
        <v>143</v>
      </c>
      <c r="AC10" s="72"/>
    </row>
    <row r="11" spans="1:29" ht="19.5" customHeight="1">
      <c r="A11" s="71"/>
      <c r="B11" s="71"/>
      <c r="C11" s="73"/>
      <c r="E11" s="72" t="s">
        <v>144</v>
      </c>
      <c r="F11" s="72"/>
      <c r="G11" s="72" t="s">
        <v>145</v>
      </c>
      <c r="H11" s="72"/>
      <c r="I11" s="72"/>
      <c r="J11" s="72"/>
      <c r="K11" s="72"/>
      <c r="L11" s="72"/>
      <c r="M11" s="72" t="s">
        <v>146</v>
      </c>
      <c r="N11" s="72"/>
      <c r="O11" s="72" t="s">
        <v>147</v>
      </c>
      <c r="P11" s="72"/>
      <c r="Q11" s="72" t="s">
        <v>148</v>
      </c>
      <c r="R11" s="72"/>
      <c r="S11" s="72" t="s">
        <v>149</v>
      </c>
      <c r="T11" s="72"/>
      <c r="U11" s="72" t="s">
        <v>150</v>
      </c>
      <c r="V11" s="72"/>
      <c r="W11" s="72" t="s">
        <v>151</v>
      </c>
      <c r="X11" s="72"/>
      <c r="Y11" s="72" t="s">
        <v>152</v>
      </c>
      <c r="Z11" s="72"/>
      <c r="AA11" s="72" t="s">
        <v>153</v>
      </c>
      <c r="AB11" s="72"/>
      <c r="AC11" s="72" t="s">
        <v>154</v>
      </c>
    </row>
    <row r="12" spans="1:29" ht="19.5" customHeight="1">
      <c r="A12" s="71"/>
      <c r="B12" s="71"/>
      <c r="C12" s="73"/>
      <c r="D12" s="74"/>
      <c r="E12" s="72" t="s">
        <v>155</v>
      </c>
      <c r="F12" s="72"/>
      <c r="G12" s="72" t="s">
        <v>156</v>
      </c>
      <c r="H12" s="72"/>
      <c r="I12" s="72" t="s">
        <v>157</v>
      </c>
      <c r="J12" s="72"/>
      <c r="K12" s="72" t="s">
        <v>82</v>
      </c>
      <c r="L12" s="72"/>
      <c r="M12" s="72" t="s">
        <v>158</v>
      </c>
      <c r="N12" s="72"/>
      <c r="O12" s="72" t="s">
        <v>158</v>
      </c>
      <c r="P12" s="72"/>
      <c r="Q12" s="72" t="s">
        <v>158</v>
      </c>
      <c r="R12" s="72"/>
      <c r="S12" s="72" t="s">
        <v>159</v>
      </c>
      <c r="T12" s="72"/>
      <c r="U12" s="72" t="s">
        <v>160</v>
      </c>
      <c r="V12" s="72"/>
      <c r="W12" s="72" t="s">
        <v>161</v>
      </c>
      <c r="X12" s="72"/>
      <c r="Y12" s="72" t="s">
        <v>162</v>
      </c>
      <c r="Z12" s="72"/>
      <c r="AA12" s="72" t="s">
        <v>163</v>
      </c>
      <c r="AB12" s="72"/>
      <c r="AC12" s="72" t="s">
        <v>164</v>
      </c>
    </row>
    <row r="13" spans="1:29" ht="19.5" customHeight="1">
      <c r="A13" s="71"/>
      <c r="B13" s="71"/>
      <c r="C13" s="71"/>
      <c r="D13" s="74"/>
      <c r="E13" s="164" t="s">
        <v>165</v>
      </c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75"/>
    </row>
    <row r="14" spans="1:29" ht="19.5" customHeight="1">
      <c r="A14" s="70" t="s">
        <v>231</v>
      </c>
      <c r="B14" s="70"/>
      <c r="C14" s="70"/>
      <c r="D14" s="74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</row>
    <row r="15" spans="1:29" ht="19.5" customHeight="1">
      <c r="A15" s="70" t="s">
        <v>232</v>
      </c>
      <c r="B15" s="70"/>
      <c r="C15" s="70"/>
      <c r="D15" s="74"/>
      <c r="E15" s="76">
        <v>21750000</v>
      </c>
      <c r="F15" s="76"/>
      <c r="G15" s="76">
        <v>19279778</v>
      </c>
      <c r="H15" s="76"/>
      <c r="I15" s="76">
        <v>2219231</v>
      </c>
      <c r="J15" s="76"/>
      <c r="K15" s="76">
        <v>63574601</v>
      </c>
      <c r="L15" s="76"/>
      <c r="M15" s="76">
        <v>-4932124</v>
      </c>
      <c r="N15" s="76"/>
      <c r="O15" s="76">
        <v>-3183877</v>
      </c>
      <c r="P15" s="76"/>
      <c r="Q15" s="76">
        <v>-1787996</v>
      </c>
      <c r="R15" s="76"/>
      <c r="S15" s="76">
        <v>505966</v>
      </c>
      <c r="T15" s="76"/>
      <c r="U15" s="76">
        <v>-43399</v>
      </c>
      <c r="V15" s="76"/>
      <c r="W15" s="76">
        <f>SUM(M15:U15)</f>
        <v>-9441430</v>
      </c>
      <c r="X15" s="77"/>
      <c r="Y15" s="76">
        <f>SUM(E15,G15,I15,K15,W15)</f>
        <v>97382180</v>
      </c>
      <c r="AA15" s="76">
        <v>8992158</v>
      </c>
      <c r="AC15" s="76">
        <f>SUM(Y15:AB15)</f>
        <v>106374338</v>
      </c>
    </row>
    <row r="16" spans="1:29" ht="8.4499999999999993" customHeight="1">
      <c r="A16" s="70"/>
      <c r="B16" s="70"/>
      <c r="C16" s="70"/>
      <c r="D16" s="74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7"/>
      <c r="Y16" s="76"/>
      <c r="AA16" s="76"/>
      <c r="AC16" s="76"/>
    </row>
    <row r="17" spans="1:29" ht="19.5" customHeight="1">
      <c r="A17" s="78" t="s">
        <v>166</v>
      </c>
      <c r="B17" s="70"/>
      <c r="C17" s="70"/>
      <c r="D17" s="74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7"/>
      <c r="Y17" s="76"/>
      <c r="AA17" s="76"/>
      <c r="AC17" s="76"/>
    </row>
    <row r="18" spans="1:29" ht="19.5" customHeight="1">
      <c r="A18" s="79"/>
      <c r="B18" s="80" t="s">
        <v>167</v>
      </c>
      <c r="D18" s="74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7"/>
      <c r="Y18" s="76"/>
      <c r="AA18" s="76"/>
      <c r="AC18" s="76"/>
    </row>
    <row r="19" spans="1:29" ht="19.5" customHeight="1">
      <c r="A19" s="32"/>
      <c r="B19" s="32" t="s">
        <v>168</v>
      </c>
      <c r="C19" s="70"/>
      <c r="D19" s="74"/>
      <c r="E19" s="77">
        <v>0</v>
      </c>
      <c r="F19" s="77"/>
      <c r="G19" s="77">
        <v>0</v>
      </c>
      <c r="H19" s="77"/>
      <c r="I19" s="77">
        <v>0</v>
      </c>
      <c r="J19" s="77"/>
      <c r="K19" s="77">
        <v>0</v>
      </c>
      <c r="L19" s="77"/>
      <c r="M19" s="77">
        <v>0</v>
      </c>
      <c r="N19" s="77"/>
      <c r="O19" s="77">
        <v>0</v>
      </c>
      <c r="P19" s="77"/>
      <c r="Q19" s="77">
        <v>0</v>
      </c>
      <c r="R19" s="77"/>
      <c r="S19" s="77">
        <v>0</v>
      </c>
      <c r="T19" s="77"/>
      <c r="U19" s="77">
        <v>0</v>
      </c>
      <c r="V19" s="77"/>
      <c r="W19" s="77">
        <f>SUM(M19:U19)</f>
        <v>0</v>
      </c>
      <c r="X19" s="77"/>
      <c r="Y19" s="77">
        <f>SUM(E19,G19,I19,K19,W19)</f>
        <v>0</v>
      </c>
      <c r="AA19" s="77">
        <v>-2375</v>
      </c>
      <c r="AC19" s="77">
        <f>Y19+AA19</f>
        <v>-2375</v>
      </c>
    </row>
    <row r="20" spans="1:29" ht="19.5" customHeight="1">
      <c r="A20" s="32"/>
      <c r="B20" s="79" t="s">
        <v>169</v>
      </c>
      <c r="C20" s="70"/>
      <c r="D20" s="74"/>
      <c r="E20" s="132">
        <f>SUM(E19:E19)</f>
        <v>0</v>
      </c>
      <c r="F20" s="17"/>
      <c r="G20" s="132">
        <f>SUM(G19:G19)</f>
        <v>0</v>
      </c>
      <c r="H20" s="17"/>
      <c r="I20" s="132">
        <f>SUM(I19:I19)</f>
        <v>0</v>
      </c>
      <c r="J20" s="52"/>
      <c r="K20" s="132">
        <f>SUM(K19:K19)</f>
        <v>0</v>
      </c>
      <c r="L20" s="52"/>
      <c r="M20" s="132">
        <f>SUM(M19:M19)</f>
        <v>0</v>
      </c>
      <c r="N20" s="52"/>
      <c r="O20" s="132">
        <f>SUM(O19:O19)</f>
        <v>0</v>
      </c>
      <c r="P20" s="52"/>
      <c r="Q20" s="132">
        <f>SUM(Q19:Q19)</f>
        <v>0</v>
      </c>
      <c r="R20" s="52"/>
      <c r="S20" s="132">
        <f>SUM(S19:S19)</f>
        <v>0</v>
      </c>
      <c r="T20" s="52"/>
      <c r="U20" s="132">
        <f>SUM(U19:U19)</f>
        <v>0</v>
      </c>
      <c r="V20" s="17"/>
      <c r="W20" s="132">
        <f>SUM(W19:W19)</f>
        <v>0</v>
      </c>
      <c r="X20" s="16"/>
      <c r="Y20" s="132">
        <f>SUM(Y19:Y19)</f>
        <v>0</v>
      </c>
      <c r="Z20" s="17"/>
      <c r="AA20" s="132">
        <f>SUM(AA19:AA19)</f>
        <v>-2375</v>
      </c>
      <c r="AB20" s="77"/>
      <c r="AC20" s="132">
        <f>SUM(AC19:AC19)</f>
        <v>-2375</v>
      </c>
    </row>
    <row r="21" spans="1:29" ht="9" customHeight="1">
      <c r="A21" s="70"/>
      <c r="B21" s="70"/>
      <c r="C21" s="70"/>
      <c r="D21" s="74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6"/>
      <c r="Y21" s="77"/>
      <c r="Z21" s="76"/>
      <c r="AA21" s="77"/>
      <c r="AB21" s="76"/>
      <c r="AC21" s="77"/>
    </row>
    <row r="22" spans="1:29" ht="19.5" customHeight="1">
      <c r="A22" s="70" t="s">
        <v>170</v>
      </c>
      <c r="B22" s="70"/>
      <c r="C22" s="70"/>
      <c r="D22" s="74"/>
      <c r="E22" s="81">
        <f>E20</f>
        <v>0</v>
      </c>
      <c r="F22" s="76"/>
      <c r="G22" s="81">
        <f>G20</f>
        <v>0</v>
      </c>
      <c r="H22" s="76"/>
      <c r="I22" s="81">
        <f>I20</f>
        <v>0</v>
      </c>
      <c r="J22" s="76"/>
      <c r="K22" s="81">
        <f>K20</f>
        <v>0</v>
      </c>
      <c r="L22" s="76"/>
      <c r="M22" s="81">
        <f>M20</f>
        <v>0</v>
      </c>
      <c r="N22" s="76"/>
      <c r="O22" s="81">
        <f>O20</f>
        <v>0</v>
      </c>
      <c r="P22" s="76"/>
      <c r="Q22" s="81">
        <f>Q20</f>
        <v>0</v>
      </c>
      <c r="R22" s="76"/>
      <c r="S22" s="81">
        <f>S20</f>
        <v>0</v>
      </c>
      <c r="T22" s="76"/>
      <c r="U22" s="81">
        <f>U20</f>
        <v>0</v>
      </c>
      <c r="V22" s="76"/>
      <c r="W22" s="81">
        <f>W20</f>
        <v>0</v>
      </c>
      <c r="X22" s="76"/>
      <c r="Y22" s="81">
        <f>Y20</f>
        <v>0</v>
      </c>
      <c r="Z22" s="70"/>
      <c r="AA22" s="81">
        <f>AA20</f>
        <v>-2375</v>
      </c>
      <c r="AB22" s="70"/>
      <c r="AC22" s="81">
        <f>AC20</f>
        <v>-2375</v>
      </c>
    </row>
    <row r="23" spans="1:29" ht="8.4499999999999993" customHeight="1">
      <c r="A23" s="70"/>
      <c r="B23" s="70"/>
      <c r="C23" s="70"/>
      <c r="D23" s="74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6"/>
      <c r="Y23" s="77"/>
      <c r="Z23" s="76"/>
      <c r="AA23" s="77"/>
      <c r="AB23" s="76"/>
      <c r="AC23" s="77"/>
    </row>
    <row r="24" spans="1:29" ht="19.5" customHeight="1">
      <c r="A24" s="70" t="s">
        <v>171</v>
      </c>
      <c r="B24" s="70"/>
      <c r="C24" s="70"/>
      <c r="D24" s="74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7"/>
      <c r="Y24" s="76"/>
      <c r="Z24" s="77"/>
      <c r="AA24" s="76"/>
      <c r="AB24" s="77"/>
      <c r="AC24" s="76"/>
    </row>
    <row r="25" spans="1:29" ht="19.5" customHeight="1">
      <c r="B25" s="68" t="s">
        <v>172</v>
      </c>
      <c r="D25" s="74"/>
      <c r="E25" s="77">
        <v>0</v>
      </c>
      <c r="F25" s="77"/>
      <c r="G25" s="77">
        <v>0</v>
      </c>
      <c r="H25" s="77"/>
      <c r="I25" s="77">
        <v>0</v>
      </c>
      <c r="J25" s="77"/>
      <c r="K25" s="77">
        <v>1219655</v>
      </c>
      <c r="L25" s="77"/>
      <c r="M25" s="77">
        <v>0</v>
      </c>
      <c r="N25" s="76"/>
      <c r="O25" s="77">
        <v>0</v>
      </c>
      <c r="P25" s="76"/>
      <c r="Q25" s="77">
        <v>0</v>
      </c>
      <c r="R25" s="76"/>
      <c r="S25" s="77">
        <v>0</v>
      </c>
      <c r="T25" s="76"/>
      <c r="U25" s="77">
        <v>0</v>
      </c>
      <c r="V25" s="76"/>
      <c r="W25" s="77">
        <f>SUM(M25:U25)</f>
        <v>0</v>
      </c>
      <c r="X25" s="77"/>
      <c r="Y25" s="77">
        <f>SUM(W25,E25:K25)</f>
        <v>1219655</v>
      </c>
      <c r="Z25" s="77"/>
      <c r="AA25" s="77">
        <v>36814</v>
      </c>
      <c r="AB25" s="77"/>
      <c r="AC25" s="77">
        <f>Y25+AA25</f>
        <v>1256469</v>
      </c>
    </row>
    <row r="26" spans="1:29" ht="18" customHeight="1">
      <c r="B26" s="68" t="s">
        <v>173</v>
      </c>
      <c r="D26" s="74"/>
      <c r="E26" s="77">
        <v>0</v>
      </c>
      <c r="F26" s="77"/>
      <c r="G26" s="77">
        <v>0</v>
      </c>
      <c r="H26" s="77"/>
      <c r="I26" s="77">
        <v>0</v>
      </c>
      <c r="J26" s="77"/>
      <c r="K26" s="77">
        <v>0</v>
      </c>
      <c r="L26" s="77"/>
      <c r="M26" s="77">
        <v>-211097</v>
      </c>
      <c r="N26" s="77"/>
      <c r="O26" s="77">
        <v>-229298</v>
      </c>
      <c r="P26" s="77"/>
      <c r="Q26" s="77">
        <v>226809</v>
      </c>
      <c r="R26" s="77"/>
      <c r="S26" s="77">
        <v>-363850</v>
      </c>
      <c r="T26" s="77"/>
      <c r="U26" s="77">
        <v>-17878</v>
      </c>
      <c r="V26" s="16"/>
      <c r="W26" s="77">
        <f>SUM(M26:U26)</f>
        <v>-595314</v>
      </c>
      <c r="X26" s="16"/>
      <c r="Y26" s="77">
        <f>SUM(W26,E26:K26)</f>
        <v>-595314</v>
      </c>
      <c r="Z26" s="17"/>
      <c r="AA26" s="77">
        <v>-38728</v>
      </c>
      <c r="AC26" s="77">
        <f>Y26+AA26</f>
        <v>-634042</v>
      </c>
    </row>
    <row r="27" spans="1:29" ht="18" customHeight="1">
      <c r="A27" s="70" t="s">
        <v>122</v>
      </c>
      <c r="B27" s="70"/>
      <c r="C27" s="70"/>
      <c r="D27" s="74"/>
      <c r="E27" s="157">
        <f t="shared" ref="E27:M27" si="0">SUM(E25:E26)</f>
        <v>0</v>
      </c>
      <c r="F27" s="82"/>
      <c r="G27" s="157">
        <f t="shared" si="0"/>
        <v>0</v>
      </c>
      <c r="H27" s="82"/>
      <c r="I27" s="157">
        <f t="shared" si="0"/>
        <v>0</v>
      </c>
      <c r="J27" s="83"/>
      <c r="K27" s="132">
        <f>SUM(K25:K26)</f>
        <v>1219655</v>
      </c>
      <c r="L27" s="83"/>
      <c r="M27" s="132">
        <f t="shared" si="0"/>
        <v>-211097</v>
      </c>
      <c r="N27" s="52"/>
      <c r="O27" s="132">
        <f>SUM(O25:O26)</f>
        <v>-229298</v>
      </c>
      <c r="P27" s="52"/>
      <c r="Q27" s="132">
        <f t="shared" ref="Q27" si="1">SUM(Q25:Q26)</f>
        <v>226809</v>
      </c>
      <c r="R27" s="52"/>
      <c r="S27" s="132">
        <f>SUM(S25:S26)</f>
        <v>-363850</v>
      </c>
      <c r="T27" s="52"/>
      <c r="U27" s="132">
        <f>SUM(U25:U26)</f>
        <v>-17878</v>
      </c>
      <c r="V27" s="17"/>
      <c r="W27" s="132">
        <f>SUM(W25:W26)</f>
        <v>-595314</v>
      </c>
      <c r="X27" s="16"/>
      <c r="Y27" s="132">
        <f>SUM(Y25:Y26)</f>
        <v>624341</v>
      </c>
      <c r="Z27" s="17"/>
      <c r="AA27" s="132">
        <f>SUM(AA25:AA26)</f>
        <v>-1914</v>
      </c>
      <c r="AB27" s="77"/>
      <c r="AC27" s="132">
        <f>SUM(AC25:AC26)</f>
        <v>622427</v>
      </c>
    </row>
    <row r="28" spans="1:29" ht="8.4499999999999993" customHeight="1">
      <c r="C28" s="70"/>
      <c r="D28" s="74"/>
      <c r="E28" s="77"/>
      <c r="F28" s="76"/>
      <c r="G28" s="77"/>
      <c r="H28" s="76"/>
      <c r="I28" s="77"/>
      <c r="J28" s="76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84"/>
      <c r="Y28" s="77"/>
      <c r="Z28" s="84"/>
      <c r="AA28" s="77"/>
      <c r="AB28" s="76"/>
      <c r="AC28" s="76"/>
    </row>
    <row r="29" spans="1:29" ht="18" customHeight="1" thickBot="1">
      <c r="A29" s="70" t="s">
        <v>233</v>
      </c>
      <c r="B29" s="70"/>
      <c r="D29" s="74"/>
      <c r="E29" s="154">
        <f>SUM(E15,E22,E27)</f>
        <v>21750000</v>
      </c>
      <c r="F29" s="76"/>
      <c r="G29" s="154">
        <f>SUM(G15,G22,G27)</f>
        <v>19279778</v>
      </c>
      <c r="H29" s="76"/>
      <c r="I29" s="154">
        <f>SUM(I15,I22,I27)</f>
        <v>2219231</v>
      </c>
      <c r="J29" s="76"/>
      <c r="K29" s="154">
        <f>SUM(K15,K22,K27)</f>
        <v>64794256</v>
      </c>
      <c r="L29" s="76"/>
      <c r="M29" s="154">
        <f>SUM(M15,M22,M27)</f>
        <v>-5143221</v>
      </c>
      <c r="N29" s="76"/>
      <c r="O29" s="154">
        <f>SUM(O15,O22,O27)</f>
        <v>-3413175</v>
      </c>
      <c r="P29" s="76"/>
      <c r="Q29" s="154">
        <f>SUM(Q15,Q22,Q27)</f>
        <v>-1561187</v>
      </c>
      <c r="R29" s="76"/>
      <c r="S29" s="154">
        <f>SUM(S15,S22,S27)</f>
        <v>142116</v>
      </c>
      <c r="T29" s="76"/>
      <c r="U29" s="154">
        <f>SUM(U15,U22,U27)</f>
        <v>-61277</v>
      </c>
      <c r="V29" s="76"/>
      <c r="W29" s="154">
        <f>SUM(W15,W22,W27)</f>
        <v>-10036744</v>
      </c>
      <c r="Y29" s="154">
        <f>SUM(Y15,Y22,Y27)</f>
        <v>98006521</v>
      </c>
      <c r="AA29" s="154">
        <f>SUM(AA15,AA22,AA27)</f>
        <v>8987869</v>
      </c>
      <c r="AC29" s="154">
        <f>SUM(AC15,AC22,AC27)</f>
        <v>106994390</v>
      </c>
    </row>
    <row r="30" spans="1:29" ht="18" customHeight="1" thickTop="1">
      <c r="D30" s="74"/>
    </row>
    <row r="31" spans="1:29" ht="18" customHeight="1">
      <c r="W31" s="77"/>
      <c r="Y31" s="16"/>
      <c r="AA31" s="77"/>
      <c r="AC31" s="77"/>
    </row>
    <row r="32" spans="1:29" ht="18" customHeight="1">
      <c r="Y32" s="77"/>
      <c r="AA32" s="77"/>
    </row>
    <row r="33" spans="25:25" ht="18" customHeight="1">
      <c r="Y33" s="77"/>
    </row>
  </sheetData>
  <mergeCells count="4">
    <mergeCell ref="E4:AC4"/>
    <mergeCell ref="I5:K5"/>
    <mergeCell ref="M5:W5"/>
    <mergeCell ref="E13:AB13"/>
  </mergeCells>
  <pageMargins left="0.7" right="0.7" top="0.48" bottom="0.5" header="0.5" footer="0.5"/>
  <pageSetup paperSize="9" scale="55" firstPageNumber="6" orientation="landscape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6207A-E7CB-4B84-84FC-6EB5D557EDE6}">
  <dimension ref="A1:U20"/>
  <sheetViews>
    <sheetView view="pageBreakPreview" zoomScale="90" zoomScaleNormal="80" zoomScaleSheetLayoutView="90" workbookViewId="0">
      <selection activeCell="A2" sqref="A2:S2"/>
    </sheetView>
  </sheetViews>
  <sheetFormatPr defaultColWidth="9.125" defaultRowHeight="18" customHeight="1"/>
  <cols>
    <col min="1" max="2" width="2.375" style="68" customWidth="1"/>
    <col min="3" max="3" width="41.25" style="68" customWidth="1"/>
    <col min="4" max="4" width="6.25" style="90" customWidth="1"/>
    <col min="5" max="5" width="11.375" style="68" customWidth="1"/>
    <col min="6" max="6" width="1.125" style="68" customWidth="1"/>
    <col min="7" max="7" width="11.375" style="68" customWidth="1"/>
    <col min="8" max="8" width="1.125" style="68" customWidth="1"/>
    <col min="9" max="9" width="12.625" style="68" customWidth="1"/>
    <col min="10" max="10" width="1.125" style="68" customWidth="1"/>
    <col min="11" max="11" width="11.375" style="68" customWidth="1"/>
    <col min="12" max="12" width="1.125" style="68" customWidth="1"/>
    <col min="13" max="13" width="12.25" style="68" customWidth="1"/>
    <col min="14" max="14" width="1.125" style="68" customWidth="1"/>
    <col min="15" max="15" width="9.875" style="86" customWidth="1"/>
    <col min="16" max="16" width="1.125" style="68" customWidth="1"/>
    <col min="17" max="17" width="12.375" style="16" customWidth="1"/>
    <col min="18" max="18" width="1.125" style="68" customWidth="1"/>
    <col min="19" max="19" width="10.125" style="68" customWidth="1"/>
    <col min="20" max="20" width="1.125" style="68" customWidth="1"/>
    <col min="21" max="21" width="11.625" style="68" customWidth="1"/>
    <col min="22" max="16384" width="9.125" style="68"/>
  </cols>
  <sheetData>
    <row r="1" spans="1:21" s="19" customFormat="1" ht="18" customHeight="1">
      <c r="A1" s="170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O1" s="86"/>
      <c r="Q1" s="16"/>
    </row>
    <row r="2" spans="1:21" s="87" customFormat="1" ht="18" customHeight="1">
      <c r="A2" s="171" t="s">
        <v>128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</row>
    <row r="3" spans="1:21" ht="18" customHeight="1">
      <c r="A3" s="67"/>
      <c r="B3" s="67"/>
      <c r="C3" s="67"/>
      <c r="D3" s="88"/>
      <c r="E3" s="67"/>
      <c r="F3" s="67"/>
      <c r="G3" s="67"/>
      <c r="H3" s="67"/>
      <c r="I3" s="67"/>
      <c r="J3" s="70"/>
      <c r="K3" s="70"/>
      <c r="L3" s="70"/>
      <c r="M3" s="70"/>
      <c r="N3" s="70"/>
      <c r="O3" s="89"/>
      <c r="P3" s="70"/>
      <c r="Q3" s="84"/>
      <c r="R3" s="70"/>
      <c r="S3" s="70"/>
    </row>
    <row r="4" spans="1:21" ht="18" customHeight="1">
      <c r="A4" s="70"/>
      <c r="B4" s="70"/>
      <c r="C4" s="70"/>
      <c r="E4" s="166" t="s">
        <v>177</v>
      </c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</row>
    <row r="5" spans="1:21" ht="18" customHeight="1">
      <c r="A5" s="70"/>
      <c r="B5" s="70"/>
      <c r="C5" s="70"/>
      <c r="E5" s="71"/>
      <c r="F5" s="71"/>
      <c r="G5" s="71"/>
      <c r="H5" s="71"/>
      <c r="K5" s="169" t="s">
        <v>130</v>
      </c>
      <c r="L5" s="169"/>
      <c r="M5" s="169"/>
      <c r="N5" s="72"/>
      <c r="O5" s="169" t="s">
        <v>83</v>
      </c>
      <c r="P5" s="169"/>
      <c r="Q5" s="169"/>
      <c r="R5" s="169"/>
      <c r="S5" s="169"/>
      <c r="T5" s="72"/>
      <c r="U5" s="71"/>
    </row>
    <row r="6" spans="1:21" s="3" customFormat="1" ht="18" customHeight="1">
      <c r="A6" s="4"/>
      <c r="B6" s="4"/>
      <c r="C6" s="4"/>
      <c r="D6" s="96"/>
      <c r="E6" s="5"/>
      <c r="F6" s="5"/>
      <c r="G6" s="5"/>
      <c r="H6" s="5"/>
      <c r="I6" s="6" t="s">
        <v>178</v>
      </c>
      <c r="K6" s="1"/>
      <c r="L6" s="1"/>
      <c r="M6" s="1"/>
      <c r="N6" s="6"/>
      <c r="O6" s="11"/>
      <c r="P6" s="6"/>
      <c r="Q6" s="12" t="s">
        <v>135</v>
      </c>
      <c r="R6" s="6"/>
      <c r="S6" s="6" t="s">
        <v>154</v>
      </c>
      <c r="T6" s="6"/>
      <c r="U6" s="5"/>
    </row>
    <row r="7" spans="1:21" s="3" customFormat="1" ht="18" customHeight="1">
      <c r="A7" s="4"/>
      <c r="B7" s="4"/>
      <c r="C7" s="4"/>
      <c r="D7" s="95"/>
      <c r="E7" s="6" t="s">
        <v>137</v>
      </c>
      <c r="F7" s="6"/>
      <c r="G7" s="6"/>
      <c r="H7" s="6"/>
      <c r="I7" s="6" t="s">
        <v>179</v>
      </c>
      <c r="J7" s="6"/>
      <c r="O7" s="11"/>
      <c r="P7" s="6"/>
      <c r="Q7" s="12" t="s">
        <v>140</v>
      </c>
      <c r="R7" s="6"/>
      <c r="S7" s="6" t="s">
        <v>180</v>
      </c>
      <c r="U7" s="6"/>
    </row>
    <row r="8" spans="1:21" s="6" customFormat="1" ht="18" customHeight="1">
      <c r="A8" s="5"/>
      <c r="B8" s="5"/>
      <c r="C8" s="7"/>
      <c r="D8" s="94"/>
      <c r="E8" s="6" t="s">
        <v>144</v>
      </c>
      <c r="G8" s="6" t="s">
        <v>145</v>
      </c>
      <c r="I8" s="6" t="s">
        <v>181</v>
      </c>
      <c r="O8" s="11" t="s">
        <v>147</v>
      </c>
      <c r="Q8" s="12" t="s">
        <v>150</v>
      </c>
      <c r="S8" s="6" t="s">
        <v>151</v>
      </c>
      <c r="U8" s="6" t="s">
        <v>154</v>
      </c>
    </row>
    <row r="9" spans="1:21" s="72" customFormat="1" ht="18" customHeight="1">
      <c r="A9" s="71"/>
      <c r="B9" s="71"/>
      <c r="C9" s="73"/>
      <c r="D9" s="74"/>
      <c r="E9" s="72" t="s">
        <v>155</v>
      </c>
      <c r="G9" s="72" t="s">
        <v>156</v>
      </c>
      <c r="I9" s="72" t="s">
        <v>182</v>
      </c>
      <c r="K9" s="72" t="s">
        <v>157</v>
      </c>
      <c r="M9" s="72" t="s">
        <v>82</v>
      </c>
      <c r="O9" s="91" t="s">
        <v>158</v>
      </c>
      <c r="Q9" s="92" t="s">
        <v>160</v>
      </c>
      <c r="S9" s="72" t="s">
        <v>161</v>
      </c>
      <c r="U9" s="72" t="s">
        <v>164</v>
      </c>
    </row>
    <row r="10" spans="1:21" s="72" customFormat="1" ht="18" customHeight="1">
      <c r="A10" s="71"/>
      <c r="B10" s="71"/>
      <c r="C10" s="71"/>
      <c r="D10" s="93"/>
      <c r="E10" s="164" t="s">
        <v>165</v>
      </c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</row>
    <row r="11" spans="1:21" s="3" customFormat="1" ht="18" customHeight="1">
      <c r="A11" s="4" t="s">
        <v>229</v>
      </c>
      <c r="B11" s="4"/>
      <c r="C11" s="4"/>
      <c r="D11" s="95"/>
      <c r="E11" s="8"/>
      <c r="F11" s="8"/>
      <c r="G11" s="8"/>
      <c r="H11" s="8"/>
      <c r="I11" s="8"/>
      <c r="J11" s="8"/>
      <c r="K11" s="8"/>
      <c r="L11" s="8"/>
      <c r="M11" s="8"/>
      <c r="N11" s="8"/>
      <c r="O11" s="10"/>
      <c r="P11" s="8"/>
      <c r="Q11" s="2"/>
      <c r="R11" s="8"/>
      <c r="S11" s="8"/>
      <c r="T11" s="8"/>
      <c r="U11" s="8"/>
    </row>
    <row r="12" spans="1:21" ht="21.75">
      <c r="A12" s="70" t="s">
        <v>176</v>
      </c>
      <c r="B12" s="70"/>
      <c r="C12" s="70"/>
      <c r="D12" s="13"/>
      <c r="E12" s="76">
        <v>21750000</v>
      </c>
      <c r="F12" s="70"/>
      <c r="G12" s="76">
        <v>19279778</v>
      </c>
      <c r="H12" s="70"/>
      <c r="I12" s="76">
        <v>221309</v>
      </c>
      <c r="J12" s="70"/>
      <c r="K12" s="76">
        <v>2219231</v>
      </c>
      <c r="L12" s="70"/>
      <c r="M12" s="76">
        <v>32083870</v>
      </c>
      <c r="N12" s="70"/>
      <c r="O12" s="52">
        <v>140194</v>
      </c>
      <c r="P12" s="70"/>
      <c r="Q12" s="52">
        <v>-43540</v>
      </c>
      <c r="R12" s="70"/>
      <c r="S12" s="76">
        <v>96654</v>
      </c>
      <c r="T12" s="70"/>
      <c r="U12" s="76">
        <f>SUM(E12:Q12)</f>
        <v>75650842</v>
      </c>
    </row>
    <row r="13" spans="1:21" ht="8.4499999999999993" customHeight="1">
      <c r="C13" s="70"/>
      <c r="D13" s="14"/>
      <c r="E13" s="77"/>
      <c r="F13" s="76"/>
      <c r="G13" s="76"/>
      <c r="H13" s="76"/>
      <c r="I13" s="77"/>
      <c r="J13" s="76"/>
      <c r="K13" s="77"/>
      <c r="L13" s="76"/>
      <c r="M13" s="77"/>
      <c r="N13" s="77"/>
      <c r="O13" s="82"/>
      <c r="P13" s="77"/>
      <c r="Q13" s="17"/>
      <c r="R13" s="77"/>
      <c r="S13" s="77"/>
      <c r="T13" s="77"/>
      <c r="U13" s="76"/>
    </row>
    <row r="14" spans="1:21" ht="18" customHeight="1">
      <c r="A14" s="70" t="s">
        <v>171</v>
      </c>
      <c r="B14" s="70"/>
      <c r="C14" s="70"/>
      <c r="D14" s="88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83"/>
      <c r="P14" s="76"/>
      <c r="Q14" s="52"/>
      <c r="R14" s="76"/>
      <c r="S14" s="76"/>
      <c r="T14" s="76"/>
      <c r="U14" s="76"/>
    </row>
    <row r="15" spans="1:21" ht="18" customHeight="1">
      <c r="B15" s="68" t="s">
        <v>172</v>
      </c>
      <c r="D15" s="14"/>
      <c r="E15" s="77">
        <v>0</v>
      </c>
      <c r="F15" s="76"/>
      <c r="G15" s="77">
        <v>0</v>
      </c>
      <c r="H15" s="76"/>
      <c r="I15" s="77">
        <v>0</v>
      </c>
      <c r="J15" s="76"/>
      <c r="K15" s="77">
        <v>0</v>
      </c>
      <c r="L15" s="77"/>
      <c r="M15" s="77">
        <v>17985</v>
      </c>
      <c r="N15" s="77"/>
      <c r="O15" s="82">
        <v>0</v>
      </c>
      <c r="P15" s="77"/>
      <c r="Q15" s="17">
        <v>0</v>
      </c>
      <c r="R15" s="77"/>
      <c r="S15" s="17">
        <f>SUM(O15:Q15)</f>
        <v>0</v>
      </c>
      <c r="T15" s="77"/>
      <c r="U15" s="77">
        <f>SUM(E15:Q15)</f>
        <v>17985</v>
      </c>
    </row>
    <row r="16" spans="1:21" ht="18" customHeight="1">
      <c r="B16" s="68" t="s">
        <v>173</v>
      </c>
      <c r="D16" s="15"/>
      <c r="E16" s="77">
        <v>0</v>
      </c>
      <c r="F16" s="76"/>
      <c r="G16" s="77">
        <v>0</v>
      </c>
      <c r="H16" s="76">
        <v>0</v>
      </c>
      <c r="I16" s="77">
        <v>0</v>
      </c>
      <c r="J16" s="76"/>
      <c r="K16" s="77">
        <v>0</v>
      </c>
      <c r="L16" s="77"/>
      <c r="M16" s="77">
        <v>0</v>
      </c>
      <c r="N16" s="77"/>
      <c r="O16" s="77">
        <v>-158437</v>
      </c>
      <c r="P16" s="77"/>
      <c r="Q16" s="17">
        <v>0</v>
      </c>
      <c r="R16" s="77"/>
      <c r="S16" s="77">
        <f>SUM(O16:Q16)</f>
        <v>-158437</v>
      </c>
      <c r="T16" s="77"/>
      <c r="U16" s="77">
        <f>SUM(E16:M16,S16)</f>
        <v>-158437</v>
      </c>
    </row>
    <row r="17" spans="1:21" ht="18" customHeight="1">
      <c r="A17" s="70" t="s">
        <v>122</v>
      </c>
      <c r="B17" s="70"/>
      <c r="C17" s="70"/>
      <c r="D17" s="15"/>
      <c r="E17" s="158">
        <f>SUM(E15:E16)</f>
        <v>0</v>
      </c>
      <c r="F17" s="9"/>
      <c r="G17" s="158">
        <f>SUM(G15:G16)</f>
        <v>0</v>
      </c>
      <c r="H17" s="8"/>
      <c r="I17" s="158">
        <f>SUM(I15:I16)</f>
        <v>0</v>
      </c>
      <c r="J17" s="8"/>
      <c r="K17" s="158">
        <f>SUM(K15:K16)</f>
        <v>0</v>
      </c>
      <c r="L17" s="9"/>
      <c r="M17" s="158">
        <f>SUM(M15:M16)</f>
        <v>17985</v>
      </c>
      <c r="N17" s="9"/>
      <c r="O17" s="158">
        <f>SUM(O15:O16)</f>
        <v>-158437</v>
      </c>
      <c r="P17" s="9"/>
      <c r="Q17" s="158">
        <f>SUM(Q15:Q16)</f>
        <v>0</v>
      </c>
      <c r="R17" s="9"/>
      <c r="S17" s="158">
        <f>SUM(S15:S16)</f>
        <v>-158437</v>
      </c>
      <c r="T17" s="8"/>
      <c r="U17" s="158">
        <f>SUM(U15:U16)</f>
        <v>-140452</v>
      </c>
    </row>
    <row r="18" spans="1:21" ht="7.5" customHeight="1">
      <c r="A18" s="70"/>
      <c r="B18" s="70"/>
      <c r="C18" s="70"/>
      <c r="D18" s="14"/>
      <c r="E18" s="76"/>
      <c r="F18" s="77"/>
      <c r="G18" s="76"/>
      <c r="H18" s="76"/>
      <c r="I18" s="76"/>
      <c r="J18" s="76"/>
      <c r="K18" s="76"/>
      <c r="L18" s="77"/>
      <c r="M18" s="76"/>
      <c r="N18" s="77"/>
      <c r="O18" s="76"/>
      <c r="P18" s="77"/>
      <c r="Q18" s="76"/>
      <c r="R18" s="77"/>
      <c r="S18" s="76"/>
      <c r="T18" s="76"/>
      <c r="U18" s="76"/>
    </row>
    <row r="19" spans="1:21" ht="18" customHeight="1" thickBot="1">
      <c r="A19" s="70" t="s">
        <v>230</v>
      </c>
      <c r="B19" s="70"/>
      <c r="D19" s="88"/>
      <c r="E19" s="155">
        <f>E12+E17</f>
        <v>21750000</v>
      </c>
      <c r="F19" s="8"/>
      <c r="G19" s="155">
        <f>G12+G17</f>
        <v>19279778</v>
      </c>
      <c r="H19" s="8"/>
      <c r="I19" s="155">
        <f>I12+I17</f>
        <v>221309</v>
      </c>
      <c r="J19" s="8"/>
      <c r="K19" s="155">
        <f>K12+K17</f>
        <v>2219231</v>
      </c>
      <c r="L19" s="8"/>
      <c r="M19" s="155">
        <f>M12+M17</f>
        <v>32101855</v>
      </c>
      <c r="N19" s="8"/>
      <c r="O19" s="155">
        <f>O12+O17</f>
        <v>-18243</v>
      </c>
      <c r="P19" s="8"/>
      <c r="Q19" s="155">
        <f>Q12+Q17</f>
        <v>-43540</v>
      </c>
      <c r="R19" s="8"/>
      <c r="S19" s="155">
        <f>S12+S17</f>
        <v>-61783</v>
      </c>
      <c r="T19" s="8"/>
      <c r="U19" s="155">
        <f>U12+U17</f>
        <v>75510390</v>
      </c>
    </row>
    <row r="20" spans="1:21" ht="18" customHeight="1" thickTop="1">
      <c r="D20" s="93"/>
      <c r="K20" s="77"/>
      <c r="L20" s="77"/>
      <c r="M20" s="77"/>
      <c r="N20" s="77"/>
      <c r="O20" s="82"/>
      <c r="P20" s="77"/>
      <c r="Q20" s="17"/>
      <c r="R20" s="77"/>
      <c r="S20" s="77"/>
      <c r="T20" s="77"/>
      <c r="U20" s="70"/>
    </row>
  </sheetData>
  <mergeCells count="6">
    <mergeCell ref="E10:U10"/>
    <mergeCell ref="A1:J1"/>
    <mergeCell ref="A2:S2"/>
    <mergeCell ref="E4:S4"/>
    <mergeCell ref="K5:M5"/>
    <mergeCell ref="O5:S5"/>
  </mergeCells>
  <pageMargins left="0.7" right="0.7" top="0.48" bottom="0.5" header="0.5" footer="0.5"/>
  <pageSetup paperSize="9" scale="74" firstPageNumber="7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350D4-FBE4-45DD-B6B3-4C14300D99DD}">
  <dimension ref="A1:W20"/>
  <sheetViews>
    <sheetView view="pageBreakPreview" zoomScale="90" zoomScaleNormal="87" zoomScaleSheetLayoutView="90" workbookViewId="0">
      <selection sqref="A1:J1"/>
    </sheetView>
  </sheetViews>
  <sheetFormatPr defaultColWidth="9.125" defaultRowHeight="21.75"/>
  <cols>
    <col min="1" max="2" width="2.375" style="68" customWidth="1"/>
    <col min="3" max="3" width="40.875" style="68" customWidth="1"/>
    <col min="4" max="4" width="6.25" style="90" customWidth="1"/>
    <col min="5" max="5" width="11.375" style="68" customWidth="1"/>
    <col min="6" max="6" width="1.125" style="68" customWidth="1"/>
    <col min="7" max="7" width="11.375" style="68" customWidth="1"/>
    <col min="8" max="8" width="1.125" style="68" customWidth="1"/>
    <col min="9" max="9" width="12.625" style="68" customWidth="1"/>
    <col min="10" max="10" width="1.125" style="68" customWidth="1"/>
    <col min="11" max="11" width="11.375" style="68" customWidth="1"/>
    <col min="12" max="12" width="1.125" style="68" customWidth="1"/>
    <col min="13" max="13" width="12.25" style="68" customWidth="1"/>
    <col min="14" max="14" width="1.125" style="68" customWidth="1"/>
    <col min="15" max="15" width="12.125" style="86" customWidth="1"/>
    <col min="16" max="16" width="1.125" style="68" customWidth="1"/>
    <col min="17" max="17" width="11.625" style="68" customWidth="1"/>
    <col min="18" max="18" width="1.125" style="68" customWidth="1"/>
    <col min="19" max="19" width="12.375" style="16" customWidth="1"/>
    <col min="20" max="20" width="1.125" style="68" customWidth="1"/>
    <col min="21" max="21" width="10.125" style="68" customWidth="1"/>
    <col min="22" max="22" width="1.125" style="68" customWidth="1"/>
    <col min="23" max="23" width="11.625" style="68" customWidth="1"/>
    <col min="24" max="16384" width="9.125" style="68"/>
  </cols>
  <sheetData>
    <row r="1" spans="1:23" s="19" customFormat="1" ht="18" customHeight="1">
      <c r="A1" s="170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O1" s="86"/>
      <c r="S1" s="16"/>
    </row>
    <row r="2" spans="1:23" s="87" customFormat="1" ht="18" customHeight="1">
      <c r="A2" s="171" t="s">
        <v>128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3" ht="18" customHeight="1">
      <c r="A3" s="67"/>
      <c r="B3" s="67"/>
      <c r="C3" s="67"/>
      <c r="D3" s="88"/>
      <c r="E3" s="67"/>
      <c r="F3" s="67"/>
      <c r="G3" s="67"/>
      <c r="H3" s="67"/>
      <c r="I3" s="67"/>
      <c r="J3" s="70"/>
      <c r="K3" s="70"/>
      <c r="L3" s="70"/>
      <c r="M3" s="70"/>
      <c r="N3" s="70"/>
      <c r="O3" s="89"/>
      <c r="P3" s="70"/>
      <c r="Q3" s="70"/>
      <c r="R3" s="70"/>
      <c r="S3" s="84"/>
      <c r="T3" s="70"/>
      <c r="U3" s="70"/>
    </row>
    <row r="4" spans="1:23" ht="18" customHeight="1">
      <c r="A4" s="70"/>
      <c r="B4" s="70"/>
      <c r="C4" s="70"/>
      <c r="E4" s="166" t="s">
        <v>177</v>
      </c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</row>
    <row r="5" spans="1:23" ht="18" customHeight="1">
      <c r="A5" s="70"/>
      <c r="B5" s="70"/>
      <c r="C5" s="70"/>
      <c r="E5" s="71"/>
      <c r="F5" s="71"/>
      <c r="G5" s="71"/>
      <c r="H5" s="71"/>
      <c r="K5" s="169" t="s">
        <v>130</v>
      </c>
      <c r="L5" s="169"/>
      <c r="M5" s="169"/>
      <c r="N5" s="72"/>
      <c r="O5" s="169" t="s">
        <v>83</v>
      </c>
      <c r="P5" s="169"/>
      <c r="Q5" s="169"/>
      <c r="R5" s="169"/>
      <c r="S5" s="169"/>
      <c r="T5" s="169"/>
      <c r="U5" s="169"/>
      <c r="V5" s="72"/>
      <c r="W5" s="71"/>
    </row>
    <row r="6" spans="1:23" s="3" customFormat="1" ht="18" customHeight="1">
      <c r="A6" s="4"/>
      <c r="B6" s="4"/>
      <c r="C6" s="4"/>
      <c r="D6" s="96"/>
      <c r="E6" s="5"/>
      <c r="F6" s="5"/>
      <c r="G6" s="5"/>
      <c r="H6" s="5"/>
      <c r="I6" s="6" t="s">
        <v>178</v>
      </c>
      <c r="K6" s="1"/>
      <c r="L6" s="1"/>
      <c r="M6" s="1"/>
      <c r="N6" s="6"/>
      <c r="O6" s="11"/>
      <c r="P6" s="6"/>
      <c r="Q6" s="6"/>
      <c r="R6" s="6"/>
      <c r="S6" s="12" t="s">
        <v>135</v>
      </c>
      <c r="T6" s="6"/>
      <c r="U6" s="6" t="s">
        <v>154</v>
      </c>
      <c r="V6" s="6"/>
      <c r="W6" s="5"/>
    </row>
    <row r="7" spans="1:23" s="3" customFormat="1" ht="18" customHeight="1">
      <c r="A7" s="4"/>
      <c r="B7" s="4"/>
      <c r="C7" s="4"/>
      <c r="D7" s="95"/>
      <c r="E7" s="6" t="s">
        <v>137</v>
      </c>
      <c r="F7" s="6"/>
      <c r="G7" s="6"/>
      <c r="H7" s="6"/>
      <c r="I7" s="6" t="s">
        <v>179</v>
      </c>
      <c r="J7" s="6"/>
      <c r="O7" s="11"/>
      <c r="P7" s="6"/>
      <c r="Q7" s="6" t="s">
        <v>138</v>
      </c>
      <c r="R7" s="6"/>
      <c r="S7" s="12" t="s">
        <v>140</v>
      </c>
      <c r="T7" s="6"/>
      <c r="U7" s="6" t="s">
        <v>180</v>
      </c>
      <c r="W7" s="6"/>
    </row>
    <row r="8" spans="1:23" s="6" customFormat="1" ht="18" customHeight="1">
      <c r="A8" s="5"/>
      <c r="B8" s="5"/>
      <c r="C8" s="7"/>
      <c r="D8" s="94"/>
      <c r="E8" s="6" t="s">
        <v>144</v>
      </c>
      <c r="G8" s="6" t="s">
        <v>145</v>
      </c>
      <c r="I8" s="6" t="s">
        <v>181</v>
      </c>
      <c r="O8" s="11" t="s">
        <v>147</v>
      </c>
      <c r="Q8" s="6" t="s">
        <v>148</v>
      </c>
      <c r="S8" s="12" t="s">
        <v>150</v>
      </c>
      <c r="U8" s="6" t="s">
        <v>151</v>
      </c>
      <c r="W8" s="6" t="s">
        <v>154</v>
      </c>
    </row>
    <row r="9" spans="1:23" s="72" customFormat="1" ht="18" customHeight="1">
      <c r="A9" s="71"/>
      <c r="B9" s="71"/>
      <c r="C9" s="73"/>
      <c r="D9" s="74"/>
      <c r="E9" s="72" t="s">
        <v>155</v>
      </c>
      <c r="G9" s="72" t="s">
        <v>156</v>
      </c>
      <c r="I9" s="72" t="s">
        <v>182</v>
      </c>
      <c r="K9" s="72" t="s">
        <v>157</v>
      </c>
      <c r="M9" s="72" t="s">
        <v>82</v>
      </c>
      <c r="O9" s="91" t="s">
        <v>158</v>
      </c>
      <c r="Q9" s="72" t="s">
        <v>158</v>
      </c>
      <c r="S9" s="92" t="s">
        <v>160</v>
      </c>
      <c r="U9" s="72" t="s">
        <v>161</v>
      </c>
      <c r="W9" s="72" t="s">
        <v>164</v>
      </c>
    </row>
    <row r="10" spans="1:23" s="72" customFormat="1" ht="18" customHeight="1">
      <c r="A10" s="71"/>
      <c r="B10" s="71"/>
      <c r="C10" s="71"/>
      <c r="D10" s="93"/>
      <c r="E10" s="164" t="s">
        <v>165</v>
      </c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</row>
    <row r="11" spans="1:23" s="3" customFormat="1" ht="18" customHeight="1">
      <c r="A11" s="4" t="s">
        <v>231</v>
      </c>
      <c r="B11" s="4"/>
      <c r="C11" s="4"/>
      <c r="D11" s="95"/>
      <c r="E11" s="8"/>
      <c r="F11" s="8"/>
      <c r="G11" s="8"/>
      <c r="H11" s="8"/>
      <c r="I11" s="8"/>
      <c r="J11" s="8"/>
      <c r="K11" s="8"/>
      <c r="L11" s="8"/>
      <c r="M11" s="8"/>
      <c r="N11" s="8"/>
      <c r="O11" s="10"/>
      <c r="P11" s="8"/>
      <c r="Q11" s="8"/>
      <c r="R11" s="8"/>
      <c r="S11" s="2"/>
      <c r="T11" s="8"/>
      <c r="U11" s="8"/>
      <c r="V11" s="8"/>
      <c r="W11" s="8"/>
    </row>
    <row r="12" spans="1:23">
      <c r="A12" s="70" t="s">
        <v>232</v>
      </c>
      <c r="B12" s="70"/>
      <c r="C12" s="70"/>
      <c r="D12" s="13"/>
      <c r="E12" s="76">
        <v>21750000</v>
      </c>
      <c r="F12" s="70"/>
      <c r="G12" s="76">
        <v>19279778</v>
      </c>
      <c r="H12" s="70"/>
      <c r="I12" s="76">
        <v>221309</v>
      </c>
      <c r="J12" s="70"/>
      <c r="K12" s="76">
        <v>2219231</v>
      </c>
      <c r="L12" s="70"/>
      <c r="M12" s="76">
        <v>29232395</v>
      </c>
      <c r="N12" s="70"/>
      <c r="O12" s="52">
        <v>-341774</v>
      </c>
      <c r="P12" s="70"/>
      <c r="Q12" s="52">
        <v>-2170</v>
      </c>
      <c r="R12" s="70"/>
      <c r="S12" s="52">
        <v>-43540</v>
      </c>
      <c r="T12" s="70"/>
      <c r="U12" s="76">
        <f>SUM(O12:S12)</f>
        <v>-387484</v>
      </c>
      <c r="V12" s="70"/>
      <c r="W12" s="76">
        <f>SUM(E12:S12)</f>
        <v>72315229</v>
      </c>
    </row>
    <row r="13" spans="1:23" ht="8.4499999999999993" customHeight="1">
      <c r="C13" s="70"/>
      <c r="D13" s="14"/>
      <c r="E13" s="77"/>
      <c r="F13" s="76"/>
      <c r="G13" s="76"/>
      <c r="H13" s="76"/>
      <c r="I13" s="77"/>
      <c r="J13" s="76"/>
      <c r="K13" s="77"/>
      <c r="L13" s="76"/>
      <c r="M13" s="77"/>
      <c r="N13" s="77"/>
      <c r="O13" s="82"/>
      <c r="P13" s="77"/>
      <c r="Q13" s="77"/>
      <c r="R13" s="77"/>
      <c r="S13" s="17"/>
      <c r="T13" s="77"/>
      <c r="U13" s="77"/>
      <c r="V13" s="77"/>
      <c r="W13" s="76"/>
    </row>
    <row r="14" spans="1:23" ht="18" customHeight="1">
      <c r="A14" s="70" t="s">
        <v>171</v>
      </c>
      <c r="B14" s="70"/>
      <c r="C14" s="70"/>
      <c r="D14" s="88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83"/>
      <c r="P14" s="76"/>
      <c r="Q14" s="76"/>
      <c r="R14" s="76"/>
      <c r="S14" s="52"/>
      <c r="T14" s="76"/>
      <c r="U14" s="76"/>
      <c r="V14" s="76"/>
      <c r="W14" s="76"/>
    </row>
    <row r="15" spans="1:23" ht="18" customHeight="1">
      <c r="B15" s="68" t="s">
        <v>235</v>
      </c>
      <c r="D15" s="14"/>
      <c r="E15" s="77">
        <v>0</v>
      </c>
      <c r="F15" s="76"/>
      <c r="G15" s="77">
        <v>0</v>
      </c>
      <c r="H15" s="76"/>
      <c r="I15" s="77">
        <v>0</v>
      </c>
      <c r="J15" s="76"/>
      <c r="K15" s="77">
        <v>0</v>
      </c>
      <c r="L15" s="77"/>
      <c r="M15" s="77">
        <v>-156208</v>
      </c>
      <c r="N15" s="77"/>
      <c r="O15" s="82">
        <v>0</v>
      </c>
      <c r="P15" s="77"/>
      <c r="Q15" s="17">
        <v>0</v>
      </c>
      <c r="R15" s="77"/>
      <c r="S15" s="17">
        <v>0</v>
      </c>
      <c r="T15" s="77"/>
      <c r="U15" s="17">
        <f>SUM(O15:S15)</f>
        <v>0</v>
      </c>
      <c r="V15" s="77"/>
      <c r="W15" s="77">
        <f>SUM(E15:S15)</f>
        <v>-156208</v>
      </c>
    </row>
    <row r="16" spans="1:23" ht="18" customHeight="1">
      <c r="B16" s="68" t="s">
        <v>173</v>
      </c>
      <c r="D16" s="15"/>
      <c r="E16" s="77">
        <v>0</v>
      </c>
      <c r="F16" s="76"/>
      <c r="G16" s="77">
        <v>0</v>
      </c>
      <c r="H16" s="76"/>
      <c r="I16" s="77">
        <v>0</v>
      </c>
      <c r="J16" s="76"/>
      <c r="K16" s="77">
        <v>0</v>
      </c>
      <c r="L16" s="77"/>
      <c r="M16" s="77">
        <v>0</v>
      </c>
      <c r="N16" s="77"/>
      <c r="O16" s="77">
        <v>-152343</v>
      </c>
      <c r="P16" s="77"/>
      <c r="Q16" s="17">
        <v>-69666</v>
      </c>
      <c r="R16" s="77"/>
      <c r="S16" s="17">
        <v>-17878</v>
      </c>
      <c r="T16" s="77"/>
      <c r="U16" s="77">
        <f>SUM(O16:S16)</f>
        <v>-239887</v>
      </c>
      <c r="V16" s="77"/>
      <c r="W16" s="77">
        <f>SUM(E16:M16,U16)</f>
        <v>-239887</v>
      </c>
    </row>
    <row r="17" spans="1:23" ht="18" customHeight="1">
      <c r="A17" s="70" t="s">
        <v>122</v>
      </c>
      <c r="B17" s="70"/>
      <c r="C17" s="70"/>
      <c r="D17" s="15"/>
      <c r="E17" s="158">
        <f>SUM(E15:E16)</f>
        <v>0</v>
      </c>
      <c r="F17" s="9"/>
      <c r="G17" s="158">
        <f>SUM(G15:G16)</f>
        <v>0</v>
      </c>
      <c r="H17" s="8"/>
      <c r="I17" s="158">
        <f>SUM(I15:I16)</f>
        <v>0</v>
      </c>
      <c r="J17" s="8"/>
      <c r="K17" s="158">
        <f>SUM(K15:K16)</f>
        <v>0</v>
      </c>
      <c r="L17" s="9"/>
      <c r="M17" s="158">
        <f>SUM(M15:M16)</f>
        <v>-156208</v>
      </c>
      <c r="N17" s="9"/>
      <c r="O17" s="158">
        <f>SUM(O15:O16)</f>
        <v>-152343</v>
      </c>
      <c r="P17" s="9"/>
      <c r="Q17" s="158">
        <f>SUM(Q15:Q16)</f>
        <v>-69666</v>
      </c>
      <c r="R17" s="9"/>
      <c r="S17" s="158">
        <f>SUM(S15:S16)</f>
        <v>-17878</v>
      </c>
      <c r="T17" s="9"/>
      <c r="U17" s="158">
        <f>SUM(U15:U16)</f>
        <v>-239887</v>
      </c>
      <c r="V17" s="8"/>
      <c r="W17" s="158">
        <f>SUM(W15:W16)</f>
        <v>-396095</v>
      </c>
    </row>
    <row r="18" spans="1:23" ht="8.1" customHeight="1">
      <c r="A18" s="70"/>
      <c r="B18" s="70"/>
      <c r="C18" s="70"/>
      <c r="D18" s="14"/>
      <c r="E18" s="76"/>
      <c r="F18" s="77"/>
      <c r="G18" s="76"/>
      <c r="H18" s="76"/>
      <c r="I18" s="76"/>
      <c r="J18" s="76"/>
      <c r="K18" s="76"/>
      <c r="L18" s="77"/>
      <c r="M18" s="76"/>
      <c r="N18" s="77"/>
      <c r="O18" s="76"/>
      <c r="P18" s="77"/>
      <c r="Q18" s="76"/>
      <c r="R18" s="77"/>
      <c r="S18" s="76"/>
      <c r="T18" s="77"/>
      <c r="U18" s="76"/>
      <c r="V18" s="76"/>
      <c r="W18" s="76"/>
    </row>
    <row r="19" spans="1:23" ht="18" customHeight="1" thickBot="1">
      <c r="A19" s="70" t="s">
        <v>233</v>
      </c>
      <c r="B19" s="70"/>
      <c r="D19" s="88"/>
      <c r="E19" s="154">
        <f>SUM(E12,E17)</f>
        <v>21750000</v>
      </c>
      <c r="F19" s="76"/>
      <c r="G19" s="154">
        <f>SUM(G12,G17)</f>
        <v>19279778</v>
      </c>
      <c r="H19" s="76"/>
      <c r="I19" s="154">
        <f>SUM(I12,I17)</f>
        <v>221309</v>
      </c>
      <c r="J19" s="76"/>
      <c r="K19" s="154">
        <f>SUM(K12,K17)</f>
        <v>2219231</v>
      </c>
      <c r="L19" s="76"/>
      <c r="M19" s="154">
        <f>SUM(M12,M17)</f>
        <v>29076187</v>
      </c>
      <c r="N19" s="76"/>
      <c r="O19" s="154">
        <f>SUM(O12,O17)</f>
        <v>-494117</v>
      </c>
      <c r="P19" s="76"/>
      <c r="Q19" s="154">
        <f>SUM(Q12,Q17)</f>
        <v>-71836</v>
      </c>
      <c r="R19" s="76"/>
      <c r="S19" s="154">
        <f>SUM(S12,S17)</f>
        <v>-61418</v>
      </c>
      <c r="T19" s="76"/>
      <c r="U19" s="154">
        <f>SUM(U12,U17)</f>
        <v>-627371</v>
      </c>
      <c r="V19" s="76"/>
      <c r="W19" s="154">
        <f>SUM(W12,W17)</f>
        <v>71919134</v>
      </c>
    </row>
    <row r="20" spans="1:23" ht="18" customHeight="1" thickTop="1">
      <c r="D20" s="93"/>
      <c r="K20" s="77"/>
      <c r="L20" s="77"/>
      <c r="M20" s="77"/>
      <c r="N20" s="77"/>
      <c r="O20" s="82"/>
      <c r="P20" s="77"/>
      <c r="Q20" s="77"/>
      <c r="R20" s="77"/>
      <c r="S20" s="17"/>
      <c r="T20" s="77"/>
      <c r="U20" s="77"/>
      <c r="V20" s="77"/>
      <c r="W20" s="70"/>
    </row>
  </sheetData>
  <mergeCells count="6">
    <mergeCell ref="E10:W10"/>
    <mergeCell ref="A1:J1"/>
    <mergeCell ref="A2:U2"/>
    <mergeCell ref="E4:U4"/>
    <mergeCell ref="K5:M5"/>
    <mergeCell ref="O5:U5"/>
  </mergeCells>
  <pageMargins left="0.7" right="0.7" top="0.48" bottom="0.5" header="0.5" footer="0.5"/>
  <pageSetup paperSize="9" scale="68" firstPageNumber="8" orientation="landscape" useFirstPageNumber="1" r:id="rId1"/>
  <headerFooter>
    <oddFooter>&amp;L&amp;"Times New Roman,Regular"The accompanying notes form an integral part of the interim financial statements.
&amp;"Tahoma,Regular"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86"/>
  <sheetViews>
    <sheetView view="pageBreakPreview" zoomScale="90" zoomScaleNormal="76" zoomScaleSheetLayoutView="90" workbookViewId="0">
      <selection sqref="A1:L1"/>
    </sheetView>
  </sheetViews>
  <sheetFormatPr defaultColWidth="9.125" defaultRowHeight="18" customHeight="1"/>
  <cols>
    <col min="1" max="1" width="2.5" style="68" customWidth="1"/>
    <col min="2" max="2" width="2.625" style="68" customWidth="1"/>
    <col min="3" max="3" width="45.875" style="68" customWidth="1"/>
    <col min="4" max="4" width="6.625" style="74" customWidth="1"/>
    <col min="5" max="5" width="1.125" style="74" customWidth="1"/>
    <col min="6" max="6" width="11.75" style="107" customWidth="1"/>
    <col min="7" max="7" width="1.125" style="68" customWidth="1"/>
    <col min="8" max="8" width="11.75" style="107" customWidth="1"/>
    <col min="9" max="9" width="1.125" style="72" customWidth="1"/>
    <col min="10" max="10" width="11.75" style="107" customWidth="1"/>
    <col min="11" max="11" width="1.125" style="68" customWidth="1"/>
    <col min="12" max="12" width="11.75" style="107" customWidth="1"/>
    <col min="13" max="16384" width="9.125" style="68"/>
  </cols>
  <sheetData>
    <row r="1" spans="1:12" s="19" customFormat="1" ht="18" customHeight="1">
      <c r="A1" s="170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2" s="97" customFormat="1" ht="18" customHeight="1">
      <c r="A2" s="171" t="s">
        <v>183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66"/>
    </row>
    <row r="3" spans="1:12" ht="9.9499999999999993" customHeight="1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ht="18" customHeight="1">
      <c r="A4" s="70"/>
      <c r="B4" s="70"/>
      <c r="C4" s="70"/>
      <c r="D4" s="99"/>
      <c r="E4" s="99"/>
      <c r="F4" s="166" t="s">
        <v>2</v>
      </c>
      <c r="G4" s="166"/>
      <c r="H4" s="166"/>
      <c r="I4" s="100"/>
      <c r="J4" s="166" t="s">
        <v>3</v>
      </c>
      <c r="K4" s="166"/>
      <c r="L4" s="166"/>
    </row>
    <row r="5" spans="1:12" ht="18" customHeight="1">
      <c r="A5" s="70"/>
      <c r="C5" s="70"/>
      <c r="D5" s="101"/>
      <c r="E5" s="101"/>
      <c r="F5" s="166" t="s">
        <v>4</v>
      </c>
      <c r="G5" s="166"/>
      <c r="H5" s="166"/>
      <c r="I5" s="71"/>
      <c r="J5" s="166" t="s">
        <v>4</v>
      </c>
      <c r="K5" s="166"/>
      <c r="L5" s="166"/>
    </row>
    <row r="6" spans="1:12" s="32" customFormat="1" ht="18" customHeight="1">
      <c r="A6" s="31"/>
      <c r="C6" s="31"/>
      <c r="D6" s="102"/>
      <c r="E6" s="102"/>
      <c r="F6" s="167" t="s">
        <v>89</v>
      </c>
      <c r="G6" s="167"/>
      <c r="H6" s="167"/>
      <c r="I6" s="103"/>
      <c r="J6" s="167" t="s">
        <v>89</v>
      </c>
      <c r="K6" s="167"/>
      <c r="L6" s="167"/>
    </row>
    <row r="7" spans="1:12" ht="18" customHeight="1">
      <c r="A7" s="70"/>
      <c r="C7" s="70"/>
      <c r="D7" s="29"/>
      <c r="E7" s="29"/>
      <c r="F7" s="172" t="s">
        <v>226</v>
      </c>
      <c r="G7" s="173"/>
      <c r="H7" s="173"/>
      <c r="I7" s="36"/>
      <c r="J7" s="172" t="s">
        <v>226</v>
      </c>
      <c r="K7" s="173"/>
      <c r="L7" s="173"/>
    </row>
    <row r="8" spans="1:12" ht="18" customHeight="1">
      <c r="A8" s="70"/>
      <c r="C8" s="70"/>
      <c r="D8" s="29"/>
      <c r="E8" s="29"/>
      <c r="F8" s="35" t="s">
        <v>227</v>
      </c>
      <c r="G8" s="36"/>
      <c r="H8" s="35" t="s">
        <v>8</v>
      </c>
      <c r="I8" s="37"/>
      <c r="J8" s="35" t="s">
        <v>227</v>
      </c>
      <c r="K8" s="36"/>
      <c r="L8" s="35" t="s">
        <v>8</v>
      </c>
    </row>
    <row r="9" spans="1:12" ht="18" customHeight="1">
      <c r="A9" s="70"/>
      <c r="C9" s="70"/>
      <c r="D9" s="101"/>
      <c r="E9" s="101"/>
      <c r="F9" s="164" t="s">
        <v>10</v>
      </c>
      <c r="G9" s="164"/>
      <c r="H9" s="164"/>
      <c r="I9" s="164"/>
      <c r="J9" s="164"/>
      <c r="K9" s="164"/>
      <c r="L9" s="164"/>
    </row>
    <row r="10" spans="1:12" ht="18" customHeight="1">
      <c r="A10" s="80" t="s">
        <v>184</v>
      </c>
      <c r="D10" s="104"/>
      <c r="E10" s="104"/>
      <c r="F10" s="77"/>
      <c r="G10" s="38"/>
      <c r="H10" s="77"/>
      <c r="I10" s="38"/>
      <c r="J10" s="105"/>
      <c r="K10" s="38"/>
      <c r="L10" s="105"/>
    </row>
    <row r="11" spans="1:12" ht="18" customHeight="1">
      <c r="A11" s="68" t="s">
        <v>105</v>
      </c>
      <c r="D11" s="106"/>
      <c r="E11" s="106"/>
      <c r="F11" s="107">
        <v>1256469</v>
      </c>
      <c r="G11" s="77"/>
      <c r="H11" s="107">
        <v>1618038</v>
      </c>
      <c r="I11" s="108"/>
      <c r="J11" s="107">
        <v>-156208</v>
      </c>
      <c r="K11" s="77"/>
      <c r="L11" s="107">
        <v>17985</v>
      </c>
    </row>
    <row r="12" spans="1:12" ht="18" customHeight="1">
      <c r="A12" s="109" t="s">
        <v>185</v>
      </c>
      <c r="G12" s="77"/>
      <c r="I12" s="110"/>
      <c r="K12" s="77"/>
    </row>
    <row r="13" spans="1:12" ht="18" customHeight="1">
      <c r="A13" s="19" t="s">
        <v>186</v>
      </c>
      <c r="F13" s="107">
        <v>471804</v>
      </c>
      <c r="G13" s="77"/>
      <c r="H13" s="107">
        <v>210919</v>
      </c>
      <c r="I13" s="110"/>
      <c r="J13" s="111">
        <v>231</v>
      </c>
      <c r="K13" s="77"/>
      <c r="L13" s="111">
        <v>-2378</v>
      </c>
    </row>
    <row r="14" spans="1:12" ht="18" customHeight="1">
      <c r="A14" s="19" t="s">
        <v>100</v>
      </c>
      <c r="F14" s="107">
        <v>1016880</v>
      </c>
      <c r="G14" s="77"/>
      <c r="H14" s="107">
        <v>1025486</v>
      </c>
      <c r="I14" s="110"/>
      <c r="J14" s="107">
        <v>267576</v>
      </c>
      <c r="K14" s="77"/>
      <c r="L14" s="107">
        <v>259615</v>
      </c>
    </row>
    <row r="15" spans="1:12" ht="18" customHeight="1">
      <c r="A15" s="19" t="s">
        <v>187</v>
      </c>
      <c r="F15" s="107">
        <v>918052</v>
      </c>
      <c r="G15" s="77"/>
      <c r="H15" s="107">
        <v>1039310</v>
      </c>
      <c r="I15" s="110"/>
      <c r="J15" s="107">
        <v>10473</v>
      </c>
      <c r="K15" s="77"/>
      <c r="L15" s="107">
        <v>9235</v>
      </c>
    </row>
    <row r="16" spans="1:12" ht="18" customHeight="1">
      <c r="A16" s="19" t="s">
        <v>188</v>
      </c>
      <c r="F16" s="107">
        <v>7121</v>
      </c>
      <c r="G16" s="77"/>
      <c r="H16" s="107">
        <v>25420</v>
      </c>
      <c r="I16" s="110"/>
      <c r="J16" s="107">
        <v>6294</v>
      </c>
      <c r="K16" s="77"/>
      <c r="L16" s="107">
        <v>4945</v>
      </c>
    </row>
    <row r="17" spans="1:12" ht="18" customHeight="1">
      <c r="A17" s="19" t="s">
        <v>238</v>
      </c>
      <c r="F17" s="107">
        <v>85982</v>
      </c>
      <c r="G17" s="77"/>
      <c r="H17" s="107">
        <v>0</v>
      </c>
      <c r="I17" s="110"/>
      <c r="J17" s="107">
        <v>179018</v>
      </c>
      <c r="K17" s="77"/>
      <c r="L17" s="107">
        <v>0</v>
      </c>
    </row>
    <row r="18" spans="1:12" ht="18" customHeight="1">
      <c r="A18" s="19" t="s">
        <v>189</v>
      </c>
      <c r="F18" s="107">
        <v>160249</v>
      </c>
      <c r="G18" s="77"/>
      <c r="H18" s="107">
        <v>-136309</v>
      </c>
      <c r="I18" s="110"/>
      <c r="J18" s="107">
        <v>608</v>
      </c>
      <c r="K18" s="77"/>
      <c r="L18" s="107">
        <v>-119822</v>
      </c>
    </row>
    <row r="19" spans="1:12" ht="18" customHeight="1">
      <c r="A19" s="19" t="s">
        <v>127</v>
      </c>
      <c r="F19" s="107">
        <v>-610614</v>
      </c>
      <c r="G19" s="77"/>
      <c r="H19" s="107">
        <v>-436585</v>
      </c>
      <c r="I19" s="16"/>
      <c r="J19" s="16">
        <v>0</v>
      </c>
      <c r="K19" s="16"/>
      <c r="L19" s="16">
        <v>0</v>
      </c>
    </row>
    <row r="20" spans="1:12" ht="18" customHeight="1">
      <c r="A20" s="19" t="s">
        <v>244</v>
      </c>
      <c r="F20" s="107">
        <v>-8972</v>
      </c>
      <c r="G20" s="77"/>
      <c r="H20" s="107">
        <v>-3366</v>
      </c>
      <c r="I20" s="110"/>
      <c r="J20" s="111">
        <v>-2431</v>
      </c>
      <c r="K20" s="77"/>
      <c r="L20" s="111">
        <v>-1814</v>
      </c>
    </row>
    <row r="21" spans="1:12" ht="18" customHeight="1">
      <c r="A21" s="19" t="s">
        <v>245</v>
      </c>
      <c r="F21" s="107">
        <v>-2317</v>
      </c>
      <c r="G21" s="77"/>
      <c r="H21" s="107">
        <v>-1194</v>
      </c>
      <c r="I21" s="110"/>
      <c r="J21" s="111">
        <v>-1522</v>
      </c>
      <c r="K21" s="77"/>
      <c r="L21" s="111">
        <v>0</v>
      </c>
    </row>
    <row r="22" spans="1:12" ht="18" customHeight="1">
      <c r="A22" s="19" t="s">
        <v>190</v>
      </c>
      <c r="F22" s="107">
        <v>33799</v>
      </c>
      <c r="G22" s="77"/>
      <c r="H22" s="107">
        <v>34504</v>
      </c>
      <c r="I22" s="110"/>
      <c r="J22" s="111">
        <v>0</v>
      </c>
      <c r="K22" s="77"/>
      <c r="L22" s="111">
        <v>-673</v>
      </c>
    </row>
    <row r="23" spans="1:12" ht="18" customHeight="1">
      <c r="A23" s="19" t="s">
        <v>191</v>
      </c>
      <c r="G23" s="77"/>
      <c r="I23" s="110"/>
      <c r="K23" s="77"/>
    </row>
    <row r="24" spans="1:12" ht="18" customHeight="1">
      <c r="A24" s="19" t="s">
        <v>111</v>
      </c>
      <c r="B24" s="68" t="s">
        <v>192</v>
      </c>
      <c r="F24" s="107">
        <v>-1232393</v>
      </c>
      <c r="G24" s="77"/>
      <c r="H24" s="107">
        <v>-946186</v>
      </c>
      <c r="I24" s="110"/>
      <c r="J24" s="107">
        <v>0</v>
      </c>
      <c r="K24" s="77"/>
      <c r="L24" s="107">
        <v>0</v>
      </c>
    </row>
    <row r="25" spans="1:12" ht="18" customHeight="1">
      <c r="A25" s="19" t="s">
        <v>249</v>
      </c>
      <c r="F25" s="107">
        <v>19401</v>
      </c>
      <c r="G25" s="77"/>
      <c r="H25" s="107">
        <v>13752</v>
      </c>
      <c r="I25" s="110"/>
      <c r="J25" s="107">
        <v>0</v>
      </c>
      <c r="K25" s="77"/>
      <c r="L25" s="107">
        <v>0</v>
      </c>
    </row>
    <row r="26" spans="1:12" ht="18" customHeight="1">
      <c r="A26" s="19" t="s">
        <v>246</v>
      </c>
      <c r="F26" s="107">
        <v>0</v>
      </c>
      <c r="G26" s="77"/>
      <c r="H26" s="107">
        <v>-17791</v>
      </c>
      <c r="I26" s="110"/>
      <c r="J26" s="107">
        <v>0</v>
      </c>
      <c r="K26" s="77"/>
      <c r="L26" s="107">
        <v>0</v>
      </c>
    </row>
    <row r="27" spans="1:12" ht="18" customHeight="1">
      <c r="A27" s="19" t="s">
        <v>248</v>
      </c>
      <c r="F27" s="107">
        <v>97</v>
      </c>
      <c r="G27" s="77"/>
      <c r="H27" s="107">
        <v>2366</v>
      </c>
      <c r="I27" s="110"/>
      <c r="J27" s="107">
        <v>-10</v>
      </c>
      <c r="K27" s="77"/>
      <c r="L27" s="107">
        <v>-4</v>
      </c>
    </row>
    <row r="28" spans="1:12" ht="18" customHeight="1">
      <c r="A28" s="19" t="s">
        <v>96</v>
      </c>
      <c r="F28" s="107">
        <v>0</v>
      </c>
      <c r="G28" s="77"/>
      <c r="H28" s="107">
        <v>0</v>
      </c>
      <c r="I28" s="110"/>
      <c r="J28" s="107">
        <v>-329725</v>
      </c>
      <c r="K28" s="77"/>
      <c r="L28" s="107">
        <v>-150198</v>
      </c>
    </row>
    <row r="29" spans="1:12" ht="18" customHeight="1">
      <c r="A29" s="19" t="s">
        <v>95</v>
      </c>
      <c r="F29" s="107">
        <v>-220312</v>
      </c>
      <c r="G29" s="77"/>
      <c r="H29" s="107">
        <v>-433978</v>
      </c>
      <c r="I29" s="110"/>
      <c r="J29" s="107">
        <v>-70456</v>
      </c>
      <c r="K29" s="77"/>
      <c r="L29" s="107">
        <v>-92878</v>
      </c>
    </row>
    <row r="30" spans="1:12" ht="18" customHeight="1">
      <c r="A30" s="19" t="s">
        <v>193</v>
      </c>
      <c r="F30" s="107">
        <v>33</v>
      </c>
      <c r="G30" s="77"/>
      <c r="H30" s="107">
        <v>0</v>
      </c>
      <c r="I30" s="110"/>
      <c r="J30" s="107">
        <v>0</v>
      </c>
      <c r="K30" s="77"/>
      <c r="L30" s="107">
        <v>0</v>
      </c>
    </row>
    <row r="31" spans="1:12" ht="18" customHeight="1">
      <c r="F31" s="159">
        <f>SUM(F11:F30)</f>
        <v>1895279</v>
      </c>
      <c r="G31" s="77"/>
      <c r="H31" s="159">
        <f>SUM(H11:H30)</f>
        <v>1994386</v>
      </c>
      <c r="I31" s="110"/>
      <c r="J31" s="159">
        <f>SUM(J11:J30)</f>
        <v>-96152</v>
      </c>
      <c r="K31" s="77"/>
      <c r="L31" s="159">
        <f>SUM(L11:L30)</f>
        <v>-75987</v>
      </c>
    </row>
    <row r="32" spans="1:12" ht="18" customHeight="1">
      <c r="A32" s="109" t="s">
        <v>194</v>
      </c>
      <c r="F32" s="68"/>
      <c r="G32" s="110"/>
      <c r="H32" s="68"/>
      <c r="I32" s="110"/>
      <c r="K32" s="77"/>
    </row>
    <row r="33" spans="1:12" ht="18" customHeight="1">
      <c r="A33" s="19" t="s">
        <v>195</v>
      </c>
      <c r="F33" s="107">
        <v>382431</v>
      </c>
      <c r="G33" s="110"/>
      <c r="H33" s="107">
        <v>-981690</v>
      </c>
      <c r="I33" s="110"/>
      <c r="J33" s="107">
        <v>0</v>
      </c>
      <c r="K33" s="77"/>
      <c r="L33" s="107">
        <v>0</v>
      </c>
    </row>
    <row r="34" spans="1:12" ht="18" customHeight="1">
      <c r="A34" s="67" t="s">
        <v>14</v>
      </c>
      <c r="B34" s="67"/>
      <c r="C34" s="67"/>
      <c r="D34" s="67"/>
      <c r="E34" s="67"/>
      <c r="F34" s="107">
        <v>-49283</v>
      </c>
      <c r="G34" s="110"/>
      <c r="H34" s="107">
        <v>240991</v>
      </c>
      <c r="I34" s="110"/>
      <c r="J34" s="107">
        <v>21213</v>
      </c>
      <c r="K34" s="77"/>
      <c r="L34" s="107">
        <v>-273</v>
      </c>
    </row>
    <row r="35" spans="1:12" ht="18" customHeight="1">
      <c r="A35" s="19" t="s">
        <v>196</v>
      </c>
      <c r="F35" s="107">
        <v>33118</v>
      </c>
      <c r="G35" s="110"/>
      <c r="H35" s="107">
        <v>-10752</v>
      </c>
      <c r="I35" s="110"/>
      <c r="J35" s="107">
        <v>55758</v>
      </c>
      <c r="K35" s="77"/>
      <c r="L35" s="107">
        <v>31792</v>
      </c>
    </row>
    <row r="36" spans="1:12" ht="18" customHeight="1">
      <c r="A36" s="67" t="s">
        <v>39</v>
      </c>
      <c r="B36" s="67"/>
      <c r="C36" s="67"/>
      <c r="D36" s="67"/>
      <c r="E36" s="67"/>
      <c r="F36" s="107">
        <v>587273</v>
      </c>
      <c r="G36" s="110"/>
      <c r="H36" s="107">
        <v>448378</v>
      </c>
      <c r="I36" s="110"/>
      <c r="J36" s="107">
        <v>0</v>
      </c>
      <c r="K36" s="77"/>
      <c r="L36" s="107">
        <v>0</v>
      </c>
    </row>
    <row r="37" spans="1:12" ht="18" customHeight="1">
      <c r="A37" s="19" t="s">
        <v>19</v>
      </c>
      <c r="F37" s="107">
        <v>91644</v>
      </c>
      <c r="G37" s="110"/>
      <c r="H37" s="107">
        <v>38354</v>
      </c>
      <c r="I37" s="110"/>
      <c r="J37" s="107">
        <v>0</v>
      </c>
      <c r="K37" s="77"/>
      <c r="L37" s="107">
        <v>0</v>
      </c>
    </row>
    <row r="38" spans="1:12" ht="18" customHeight="1">
      <c r="A38" s="19" t="s">
        <v>197</v>
      </c>
      <c r="F38" s="107">
        <v>62097</v>
      </c>
      <c r="G38" s="110"/>
      <c r="H38" s="107">
        <v>156600</v>
      </c>
      <c r="I38" s="110"/>
      <c r="J38" s="107">
        <v>1175</v>
      </c>
      <c r="K38" s="77"/>
      <c r="L38" s="107">
        <v>-698</v>
      </c>
    </row>
    <row r="39" spans="1:12" ht="18" customHeight="1">
      <c r="A39" s="19" t="s">
        <v>49</v>
      </c>
      <c r="F39" s="107">
        <v>-1229342</v>
      </c>
      <c r="G39" s="110"/>
      <c r="H39" s="107">
        <v>-436540</v>
      </c>
      <c r="I39" s="110"/>
      <c r="J39" s="107">
        <v>-126837</v>
      </c>
      <c r="K39" s="77"/>
      <c r="L39" s="107">
        <v>-190142</v>
      </c>
    </row>
    <row r="40" spans="1:12" ht="18" customHeight="1">
      <c r="A40" s="67" t="s">
        <v>56</v>
      </c>
      <c r="B40" s="67"/>
      <c r="C40" s="67"/>
      <c r="D40" s="67"/>
      <c r="E40" s="67"/>
      <c r="F40" s="107">
        <v>91185</v>
      </c>
      <c r="G40" s="110"/>
      <c r="H40" s="107">
        <v>87185</v>
      </c>
      <c r="I40" s="110"/>
      <c r="J40" s="107">
        <v>42401</v>
      </c>
      <c r="K40" s="77"/>
      <c r="L40" s="107">
        <v>24595</v>
      </c>
    </row>
    <row r="41" spans="1:12" ht="18" customHeight="1">
      <c r="A41" s="67" t="s">
        <v>65</v>
      </c>
      <c r="B41" s="67"/>
      <c r="C41" s="67"/>
      <c r="D41" s="67"/>
      <c r="E41" s="67"/>
      <c r="F41" s="107">
        <v>-19218</v>
      </c>
      <c r="G41" s="110"/>
      <c r="H41" s="107">
        <v>6400</v>
      </c>
      <c r="I41" s="110"/>
      <c r="J41" s="107">
        <v>-18538</v>
      </c>
      <c r="K41" s="77"/>
      <c r="L41" s="107">
        <v>4956</v>
      </c>
    </row>
    <row r="42" spans="1:12" ht="18" customHeight="1">
      <c r="A42" s="19" t="s">
        <v>198</v>
      </c>
      <c r="B42" s="112"/>
      <c r="C42" s="112"/>
      <c r="F42" s="113">
        <v>-35282</v>
      </c>
      <c r="G42" s="110"/>
      <c r="H42" s="113">
        <v>-6495</v>
      </c>
      <c r="I42" s="110"/>
      <c r="J42" s="113">
        <v>0</v>
      </c>
      <c r="K42" s="77"/>
      <c r="L42" s="113">
        <v>0</v>
      </c>
    </row>
    <row r="43" spans="1:12" ht="18" customHeight="1">
      <c r="A43" s="68" t="s">
        <v>199</v>
      </c>
      <c r="F43" s="107">
        <f>SUM(F31:F42)</f>
        <v>1809902</v>
      </c>
      <c r="G43" s="107"/>
      <c r="H43" s="107">
        <f>SUM(H31:H42)</f>
        <v>1536817</v>
      </c>
      <c r="I43" s="107"/>
      <c r="J43" s="107">
        <f>SUM(J31:J42)</f>
        <v>-120980</v>
      </c>
      <c r="K43" s="107"/>
      <c r="L43" s="107">
        <f>SUM(L31:L42)</f>
        <v>-205757</v>
      </c>
    </row>
    <row r="44" spans="1:12" ht="18" customHeight="1">
      <c r="A44" s="19" t="s">
        <v>200</v>
      </c>
      <c r="F44" s="107">
        <v>-97053</v>
      </c>
      <c r="G44" s="100"/>
      <c r="H44" s="107">
        <v>-67429</v>
      </c>
      <c r="I44" s="100"/>
      <c r="J44" s="107">
        <v>-2564</v>
      </c>
      <c r="K44" s="77"/>
      <c r="L44" s="107">
        <v>7757</v>
      </c>
    </row>
    <row r="45" spans="1:12" s="70" customFormat="1" ht="18" customHeight="1">
      <c r="A45" s="70" t="s">
        <v>201</v>
      </c>
      <c r="D45" s="114"/>
      <c r="E45" s="114"/>
      <c r="F45" s="160">
        <f>SUM(F43:F44)</f>
        <v>1712849</v>
      </c>
      <c r="G45" s="115"/>
      <c r="H45" s="160">
        <f>SUM(H43:H44)</f>
        <v>1469388</v>
      </c>
      <c r="I45" s="115"/>
      <c r="J45" s="160">
        <f>SUM(J43:J44)</f>
        <v>-123544</v>
      </c>
      <c r="K45" s="115"/>
      <c r="L45" s="160">
        <f>SUM(L43:L44)</f>
        <v>-198000</v>
      </c>
    </row>
    <row r="46" spans="1:12" ht="18" customHeight="1">
      <c r="G46" s="116"/>
      <c r="I46" s="117"/>
      <c r="K46" s="116"/>
    </row>
    <row r="47" spans="1:12" s="19" customFormat="1" ht="18" customHeight="1">
      <c r="A47" s="170" t="s">
        <v>0</v>
      </c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</row>
    <row r="48" spans="1:12" s="97" customFormat="1" ht="18" customHeight="1">
      <c r="A48" s="171" t="s">
        <v>183</v>
      </c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66"/>
    </row>
    <row r="49" spans="1:12" ht="9.9499999999999993" customHeight="1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</row>
    <row r="50" spans="1:12" ht="18" customHeight="1">
      <c r="A50" s="70"/>
      <c r="B50" s="70"/>
      <c r="C50" s="70"/>
      <c r="D50" s="99"/>
      <c r="E50" s="99"/>
      <c r="F50" s="166" t="s">
        <v>2</v>
      </c>
      <c r="G50" s="166"/>
      <c r="H50" s="166"/>
      <c r="I50" s="100"/>
      <c r="J50" s="166" t="s">
        <v>3</v>
      </c>
      <c r="K50" s="166"/>
      <c r="L50" s="166"/>
    </row>
    <row r="51" spans="1:12" ht="18" customHeight="1">
      <c r="A51" s="70"/>
      <c r="C51" s="70"/>
      <c r="D51" s="101"/>
      <c r="E51" s="101"/>
      <c r="F51" s="166" t="s">
        <v>4</v>
      </c>
      <c r="G51" s="166"/>
      <c r="H51" s="166"/>
      <c r="I51" s="71"/>
      <c r="J51" s="166" t="s">
        <v>4</v>
      </c>
      <c r="K51" s="166"/>
      <c r="L51" s="166"/>
    </row>
    <row r="52" spans="1:12" s="32" customFormat="1" ht="18" customHeight="1">
      <c r="A52" s="31"/>
      <c r="C52" s="31"/>
      <c r="D52" s="102"/>
      <c r="E52" s="102"/>
      <c r="F52" s="167" t="s">
        <v>89</v>
      </c>
      <c r="G52" s="167"/>
      <c r="H52" s="167"/>
      <c r="I52" s="103"/>
      <c r="J52" s="167" t="s">
        <v>89</v>
      </c>
      <c r="K52" s="167"/>
      <c r="L52" s="167"/>
    </row>
    <row r="53" spans="1:12" s="32" customFormat="1" ht="18" customHeight="1">
      <c r="A53" s="31"/>
      <c r="C53" s="31"/>
      <c r="D53" s="102"/>
      <c r="E53" s="102"/>
      <c r="F53" s="172" t="s">
        <v>226</v>
      </c>
      <c r="G53" s="173"/>
      <c r="H53" s="173"/>
      <c r="I53" s="36"/>
      <c r="J53" s="172" t="s">
        <v>226</v>
      </c>
      <c r="K53" s="173"/>
      <c r="L53" s="173"/>
    </row>
    <row r="54" spans="1:12" ht="18" customHeight="1">
      <c r="A54" s="70"/>
      <c r="C54" s="70"/>
      <c r="D54" s="29"/>
      <c r="E54" s="29"/>
      <c r="F54" s="35" t="s">
        <v>227</v>
      </c>
      <c r="G54" s="36"/>
      <c r="H54" s="35" t="s">
        <v>8</v>
      </c>
      <c r="I54" s="37"/>
      <c r="J54" s="35" t="s">
        <v>227</v>
      </c>
      <c r="K54" s="36"/>
      <c r="L54" s="35" t="s">
        <v>8</v>
      </c>
    </row>
    <row r="55" spans="1:12" ht="18" customHeight="1">
      <c r="A55" s="70"/>
      <c r="C55" s="70"/>
      <c r="D55" s="101"/>
      <c r="E55" s="101"/>
      <c r="F55" s="164" t="s">
        <v>10</v>
      </c>
      <c r="G55" s="164"/>
      <c r="H55" s="164"/>
      <c r="I55" s="164"/>
      <c r="J55" s="164"/>
      <c r="K55" s="164"/>
      <c r="L55" s="164"/>
    </row>
    <row r="56" spans="1:12" ht="18" customHeight="1">
      <c r="A56" s="80" t="s">
        <v>202</v>
      </c>
      <c r="D56" s="118"/>
      <c r="E56" s="118"/>
      <c r="G56" s="110"/>
      <c r="I56" s="110"/>
      <c r="K56" s="77"/>
    </row>
    <row r="57" spans="1:12" ht="18" customHeight="1">
      <c r="A57" s="68" t="s">
        <v>203</v>
      </c>
      <c r="D57" s="118"/>
      <c r="E57" s="118"/>
      <c r="F57" s="16">
        <v>-1560697</v>
      </c>
      <c r="G57" s="110"/>
      <c r="H57" s="16">
        <v>-790467</v>
      </c>
      <c r="I57" s="110"/>
      <c r="J57" s="107">
        <v>-1515584</v>
      </c>
      <c r="K57" s="77"/>
      <c r="L57" s="107">
        <v>-790367</v>
      </c>
    </row>
    <row r="58" spans="1:12" ht="18" customHeight="1">
      <c r="A58" s="68" t="s">
        <v>204</v>
      </c>
      <c r="D58" s="118"/>
      <c r="E58" s="118"/>
      <c r="F58" s="107">
        <v>-988925</v>
      </c>
      <c r="G58" s="110"/>
      <c r="H58" s="107">
        <v>825389</v>
      </c>
      <c r="I58" s="110"/>
      <c r="J58" s="107">
        <v>-40746</v>
      </c>
      <c r="K58" s="77"/>
      <c r="L58" s="107">
        <v>827698</v>
      </c>
    </row>
    <row r="59" spans="1:12" ht="18" customHeight="1">
      <c r="A59" s="68" t="s">
        <v>31</v>
      </c>
      <c r="D59" s="118"/>
      <c r="E59" s="118"/>
      <c r="F59" s="107">
        <v>-119107</v>
      </c>
      <c r="G59" s="110"/>
      <c r="H59" s="107">
        <v>-589279</v>
      </c>
      <c r="I59" s="110"/>
      <c r="J59" s="107">
        <v>-119107</v>
      </c>
      <c r="K59" s="77"/>
      <c r="L59" s="107">
        <v>-142582</v>
      </c>
    </row>
    <row r="60" spans="1:12" ht="18" customHeight="1">
      <c r="A60" s="68" t="s">
        <v>32</v>
      </c>
      <c r="D60" s="118"/>
      <c r="E60" s="118"/>
      <c r="F60" s="107">
        <v>0</v>
      </c>
      <c r="G60" s="110"/>
      <c r="H60" s="107">
        <v>-464930</v>
      </c>
      <c r="I60" s="110"/>
      <c r="J60" s="107">
        <v>0</v>
      </c>
      <c r="K60" s="77"/>
      <c r="L60" s="107">
        <v>0</v>
      </c>
    </row>
    <row r="61" spans="1:12" ht="18" customHeight="1">
      <c r="A61" s="68" t="s">
        <v>247</v>
      </c>
      <c r="D61" s="118"/>
      <c r="E61" s="118"/>
      <c r="F61" s="16">
        <v>10</v>
      </c>
      <c r="G61" s="107"/>
      <c r="H61" s="16">
        <v>4</v>
      </c>
      <c r="I61" s="107"/>
      <c r="J61" s="16">
        <v>10</v>
      </c>
      <c r="K61" s="77"/>
      <c r="L61" s="16">
        <v>4</v>
      </c>
    </row>
    <row r="62" spans="1:12" ht="18" customHeight="1">
      <c r="A62" s="68" t="s">
        <v>205</v>
      </c>
      <c r="D62" s="118"/>
      <c r="E62" s="118"/>
      <c r="F62" s="107">
        <v>-330376</v>
      </c>
      <c r="G62" s="110"/>
      <c r="H62" s="107">
        <v>-559097</v>
      </c>
      <c r="I62" s="110"/>
      <c r="J62" s="107">
        <v>-7070</v>
      </c>
      <c r="K62" s="77"/>
      <c r="L62" s="107">
        <v>-1411</v>
      </c>
    </row>
    <row r="63" spans="1:12" ht="18" customHeight="1">
      <c r="A63" s="68" t="s">
        <v>206</v>
      </c>
      <c r="D63" s="118"/>
      <c r="E63" s="118"/>
      <c r="F63" s="107">
        <v>-5849</v>
      </c>
      <c r="G63" s="110"/>
      <c r="H63" s="107">
        <v>-2148</v>
      </c>
      <c r="I63" s="110"/>
      <c r="J63" s="107">
        <v>0</v>
      </c>
      <c r="K63" s="77"/>
      <c r="L63" s="107">
        <v>0</v>
      </c>
    </row>
    <row r="64" spans="1:12" ht="18" customHeight="1">
      <c r="A64" s="68" t="s">
        <v>207</v>
      </c>
      <c r="D64" s="118"/>
      <c r="E64" s="118"/>
      <c r="F64" s="107">
        <v>1058647</v>
      </c>
      <c r="G64" s="110"/>
      <c r="H64" s="107">
        <v>520807</v>
      </c>
      <c r="I64" s="110"/>
      <c r="J64" s="107">
        <v>329725</v>
      </c>
      <c r="K64" s="77"/>
      <c r="L64" s="107">
        <v>150198</v>
      </c>
    </row>
    <row r="65" spans="1:12" ht="18" customHeight="1">
      <c r="A65" s="68" t="s">
        <v>208</v>
      </c>
      <c r="D65" s="118"/>
      <c r="E65" s="118"/>
      <c r="F65" s="107">
        <v>133269</v>
      </c>
      <c r="G65" s="110"/>
      <c r="H65" s="107">
        <v>328834</v>
      </c>
      <c r="I65" s="110"/>
      <c r="J65" s="107">
        <v>14254</v>
      </c>
      <c r="K65" s="77"/>
      <c r="L65" s="107">
        <v>28290</v>
      </c>
    </row>
    <row r="66" spans="1:12" s="70" customFormat="1" ht="18" customHeight="1">
      <c r="A66" s="119" t="s">
        <v>209</v>
      </c>
      <c r="D66" s="114"/>
      <c r="E66" s="114"/>
      <c r="F66" s="160">
        <f>SUM(F57:F65)</f>
        <v>-1813028</v>
      </c>
      <c r="G66" s="76"/>
      <c r="H66" s="160">
        <f>SUM(H57:H65)</f>
        <v>-730887</v>
      </c>
      <c r="I66" s="76"/>
      <c r="J66" s="160">
        <f>SUM(J57:J65)</f>
        <v>-1338518</v>
      </c>
      <c r="K66" s="120"/>
      <c r="L66" s="160">
        <f>SUM(L57:L65)</f>
        <v>71830</v>
      </c>
    </row>
    <row r="67" spans="1:12" ht="9.9499999999999993" customHeight="1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</row>
    <row r="68" spans="1:12" ht="18" customHeight="1">
      <c r="A68" s="80" t="s">
        <v>210</v>
      </c>
      <c r="G68" s="110"/>
      <c r="I68" s="110"/>
      <c r="K68" s="77"/>
    </row>
    <row r="69" spans="1:12" ht="18" customHeight="1">
      <c r="A69" s="121" t="s">
        <v>211</v>
      </c>
      <c r="D69" s="118"/>
      <c r="E69" s="118"/>
      <c r="F69" s="107">
        <v>2634633</v>
      </c>
      <c r="G69" s="110"/>
      <c r="H69" s="107">
        <v>5871510</v>
      </c>
      <c r="I69" s="110"/>
      <c r="J69" s="107">
        <v>2100000</v>
      </c>
      <c r="K69" s="77"/>
      <c r="L69" s="107">
        <v>0</v>
      </c>
    </row>
    <row r="70" spans="1:12" ht="18" customHeight="1">
      <c r="A70" s="121" t="s">
        <v>212</v>
      </c>
      <c r="B70" s="112"/>
      <c r="C70" s="112"/>
      <c r="F70" s="107">
        <v>-1309265</v>
      </c>
      <c r="G70" s="110"/>
      <c r="H70" s="107">
        <v>-2321000</v>
      </c>
      <c r="I70" s="110"/>
      <c r="J70" s="107">
        <v>-600000</v>
      </c>
      <c r="K70" s="77"/>
      <c r="L70" s="107">
        <v>0</v>
      </c>
    </row>
    <row r="71" spans="1:12" ht="18" customHeight="1">
      <c r="A71" s="121" t="s">
        <v>213</v>
      </c>
      <c r="F71" s="107">
        <v>0</v>
      </c>
      <c r="G71" s="110"/>
      <c r="H71" s="107">
        <v>5489490</v>
      </c>
      <c r="I71" s="110"/>
      <c r="J71" s="107">
        <v>0</v>
      </c>
      <c r="K71" s="77"/>
      <c r="L71" s="107">
        <v>0</v>
      </c>
    </row>
    <row r="72" spans="1:12" ht="18" customHeight="1">
      <c r="A72" s="121" t="s">
        <v>214</v>
      </c>
      <c r="B72" s="112"/>
      <c r="C72" s="112"/>
      <c r="F72" s="107">
        <v>-612774</v>
      </c>
      <c r="G72" s="110"/>
      <c r="H72" s="107">
        <v>-531114</v>
      </c>
      <c r="I72" s="110"/>
      <c r="J72" s="107">
        <v>0</v>
      </c>
      <c r="K72" s="77"/>
      <c r="L72" s="107">
        <v>0</v>
      </c>
    </row>
    <row r="73" spans="1:12" ht="18" customHeight="1">
      <c r="A73" s="121" t="s">
        <v>215</v>
      </c>
      <c r="B73" s="112"/>
      <c r="C73" s="112"/>
      <c r="F73" s="107">
        <v>0</v>
      </c>
      <c r="G73" s="110"/>
      <c r="H73" s="107">
        <v>-387600</v>
      </c>
      <c r="I73" s="110"/>
      <c r="J73" s="107">
        <v>0</v>
      </c>
      <c r="K73" s="77"/>
      <c r="L73" s="107">
        <v>-387600</v>
      </c>
    </row>
    <row r="74" spans="1:12" ht="18" customHeight="1">
      <c r="A74" s="121" t="s">
        <v>216</v>
      </c>
      <c r="F74" s="107">
        <v>-36260</v>
      </c>
      <c r="G74" s="110"/>
      <c r="H74" s="107">
        <v>-128686</v>
      </c>
      <c r="I74" s="110"/>
      <c r="J74" s="107">
        <v>-7692</v>
      </c>
      <c r="K74" s="77"/>
      <c r="L74" s="107">
        <v>-5859</v>
      </c>
    </row>
    <row r="75" spans="1:12" ht="18" customHeight="1">
      <c r="A75" s="121" t="s">
        <v>217</v>
      </c>
      <c r="F75" s="107">
        <v>-233</v>
      </c>
      <c r="G75" s="100"/>
      <c r="H75" s="107">
        <v>-268</v>
      </c>
      <c r="I75" s="100"/>
      <c r="J75" s="107">
        <v>-233</v>
      </c>
      <c r="K75" s="77"/>
      <c r="L75" s="107">
        <v>-268</v>
      </c>
    </row>
    <row r="76" spans="1:12" ht="18" customHeight="1">
      <c r="A76" s="122" t="s">
        <v>218</v>
      </c>
      <c r="F76" s="107">
        <v>0</v>
      </c>
      <c r="G76" s="100"/>
      <c r="H76" s="107">
        <v>-1179</v>
      </c>
      <c r="I76" s="100"/>
      <c r="J76" s="107">
        <v>0</v>
      </c>
      <c r="K76" s="77"/>
      <c r="L76" s="107">
        <v>0</v>
      </c>
    </row>
    <row r="77" spans="1:12" ht="18" customHeight="1">
      <c r="A77" s="68" t="s">
        <v>219</v>
      </c>
      <c r="F77" s="107">
        <v>-1151163</v>
      </c>
      <c r="G77" s="100"/>
      <c r="H77" s="107">
        <v>-1066750</v>
      </c>
      <c r="I77" s="100"/>
      <c r="J77" s="107">
        <v>-204326</v>
      </c>
      <c r="K77" s="77"/>
      <c r="L77" s="107">
        <v>-186884</v>
      </c>
    </row>
    <row r="78" spans="1:12" s="70" customFormat="1" ht="18" customHeight="1">
      <c r="A78" s="119" t="s">
        <v>220</v>
      </c>
      <c r="D78" s="114"/>
      <c r="E78" s="114"/>
      <c r="F78" s="161">
        <f>SUM(F69:F77)</f>
        <v>-475062</v>
      </c>
      <c r="G78" s="76"/>
      <c r="H78" s="161">
        <f>SUM(H69:H77)</f>
        <v>6924403</v>
      </c>
      <c r="I78" s="76"/>
      <c r="J78" s="161">
        <f>SUM(J69:J77)</f>
        <v>1287749</v>
      </c>
      <c r="K78" s="76"/>
      <c r="L78" s="161">
        <f>SUM(L69:L77)</f>
        <v>-580611</v>
      </c>
    </row>
    <row r="79" spans="1:12" ht="9.9499999999999993" customHeight="1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</row>
    <row r="80" spans="1:12" s="70" customFormat="1" ht="18" customHeight="1">
      <c r="A80" s="68" t="s">
        <v>240</v>
      </c>
      <c r="B80" s="68"/>
      <c r="D80" s="114"/>
      <c r="E80" s="114"/>
    </row>
    <row r="81" spans="1:12" s="70" customFormat="1" ht="18" customHeight="1">
      <c r="A81" s="68"/>
      <c r="B81" s="68" t="s">
        <v>221</v>
      </c>
      <c r="D81" s="114"/>
      <c r="E81" s="114"/>
      <c r="F81" s="123">
        <v>-575241</v>
      </c>
      <c r="G81" s="123"/>
      <c r="H81" s="123">
        <v>7662904</v>
      </c>
      <c r="I81" s="123"/>
      <c r="J81" s="123">
        <v>-174313</v>
      </c>
      <c r="K81" s="123"/>
      <c r="L81" s="123">
        <v>-706781</v>
      </c>
    </row>
    <row r="82" spans="1:12" ht="18" customHeight="1">
      <c r="A82" s="124" t="s">
        <v>222</v>
      </c>
      <c r="B82" s="70"/>
      <c r="C82" s="70"/>
      <c r="F82" s="107">
        <v>5088</v>
      </c>
      <c r="G82" s="100"/>
      <c r="H82" s="107">
        <v>1237798</v>
      </c>
      <c r="I82" s="100"/>
      <c r="J82" s="107">
        <v>0</v>
      </c>
      <c r="K82" s="77"/>
      <c r="L82" s="107">
        <v>0</v>
      </c>
    </row>
    <row r="83" spans="1:12" ht="18" customHeight="1">
      <c r="A83" s="119" t="s">
        <v>223</v>
      </c>
      <c r="B83" s="70"/>
      <c r="C83" s="70"/>
      <c r="F83" s="162">
        <f>SUM(F81:F82)</f>
        <v>-570153</v>
      </c>
      <c r="G83" s="100"/>
      <c r="H83" s="162">
        <f>SUM(H81:H82)</f>
        <v>8900702</v>
      </c>
      <c r="I83" s="100"/>
      <c r="J83" s="162">
        <f>SUM(J81,J82)</f>
        <v>-174313</v>
      </c>
      <c r="K83" s="76"/>
      <c r="L83" s="162">
        <f>SUM(L81,L82)</f>
        <v>-706781</v>
      </c>
    </row>
    <row r="84" spans="1:12" ht="18" customHeight="1">
      <c r="A84" s="124" t="s">
        <v>224</v>
      </c>
      <c r="B84" s="70"/>
      <c r="C84" s="70"/>
      <c r="F84" s="107">
        <v>8929518</v>
      </c>
      <c r="G84" s="100"/>
      <c r="H84" s="107">
        <v>23563041</v>
      </c>
      <c r="I84" s="100"/>
      <c r="J84" s="107">
        <v>760668</v>
      </c>
      <c r="K84" s="77"/>
      <c r="L84" s="107">
        <v>1386407</v>
      </c>
    </row>
    <row r="85" spans="1:12" ht="18" customHeight="1" thickBot="1">
      <c r="A85" s="119" t="s">
        <v>241</v>
      </c>
      <c r="B85" s="70"/>
      <c r="C85" s="70"/>
      <c r="D85" s="114"/>
      <c r="E85" s="114"/>
      <c r="F85" s="125">
        <f>SUM(F83:F84)</f>
        <v>8359365</v>
      </c>
      <c r="G85" s="76"/>
      <c r="H85" s="125">
        <f>SUM(H83:H84)</f>
        <v>32463743</v>
      </c>
      <c r="I85" s="76"/>
      <c r="J85" s="125">
        <f>SUM(J83:J84)</f>
        <v>586355</v>
      </c>
      <c r="K85" s="76"/>
      <c r="L85" s="125">
        <f>SUM(L83:L84)</f>
        <v>679626</v>
      </c>
    </row>
    <row r="86" spans="1:12" ht="18" customHeight="1" thickTop="1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</row>
  </sheetData>
  <mergeCells count="22">
    <mergeCell ref="A47:L47"/>
    <mergeCell ref="A1:L1"/>
    <mergeCell ref="F7:H7"/>
    <mergeCell ref="J7:L7"/>
    <mergeCell ref="F9:L9"/>
    <mergeCell ref="J4:L4"/>
    <mergeCell ref="F6:H6"/>
    <mergeCell ref="F4:H4"/>
    <mergeCell ref="F5:H5"/>
    <mergeCell ref="J6:L6"/>
    <mergeCell ref="A2:K2"/>
    <mergeCell ref="J5:L5"/>
    <mergeCell ref="F53:H53"/>
    <mergeCell ref="J53:L53"/>
    <mergeCell ref="F55:L55"/>
    <mergeCell ref="A48:K48"/>
    <mergeCell ref="F50:H50"/>
    <mergeCell ref="J50:L50"/>
    <mergeCell ref="F51:H51"/>
    <mergeCell ref="J51:L51"/>
    <mergeCell ref="F52:H52"/>
    <mergeCell ref="J52:L52"/>
  </mergeCells>
  <pageMargins left="0.7" right="0.7" top="0.48" bottom="0.5" header="0.5" footer="0.5"/>
  <pageSetup paperSize="9" scale="74" firstPageNumber="9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EAB391-01F2-40D2-9687-5214E1DBB264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ECFA39DC-EC3A-4285-8913-CA43E99D22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87E7AF-3D94-4B57-9AFB-0E7A120AEB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 2-3</vt:lpstr>
      <vt:lpstr>PL 4(3M)</vt:lpstr>
      <vt:lpstr>EQ Conso 24-5</vt:lpstr>
      <vt:lpstr>EQ Conso 25-6</vt:lpstr>
      <vt:lpstr>EQ Seperate 24-7</vt:lpstr>
      <vt:lpstr>EQ Seperate 25-8</vt:lpstr>
      <vt:lpstr>CF 9-10</vt:lpstr>
      <vt:lpstr>'BS 2-3'!Print_Area</vt:lpstr>
      <vt:lpstr>'CF 9-10'!Print_Area</vt:lpstr>
      <vt:lpstr>'EQ Conso 24-5'!Print_Area</vt:lpstr>
      <vt:lpstr>'EQ Conso 25-6'!Print_Area</vt:lpstr>
      <vt:lpstr>'EQ Seperate 24-7'!Print_Area</vt:lpstr>
      <vt:lpstr>'EQ Seperate 25-8'!Print_Area</vt:lpstr>
      <vt:lpstr>'PL 4(3M)'!Print_Area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npunborvornmitr</dc:creator>
  <cp:keywords/>
  <dc:description/>
  <cp:lastModifiedBy>Prapaporn Sae-jew</cp:lastModifiedBy>
  <cp:revision/>
  <cp:lastPrinted>2025-05-09T13:46:51Z</cp:lastPrinted>
  <dcterms:created xsi:type="dcterms:W3CDTF">2013-05-07T09:33:34Z</dcterms:created>
  <dcterms:modified xsi:type="dcterms:W3CDTF">2025-05-14T08:00:38Z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