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4\Q-1\KPMG\ELCID-reviewed\FS_RATCH\EN\"/>
    </mc:Choice>
  </mc:AlternateContent>
  <xr:revisionPtr revIDLastSave="0" documentId="13_ncr:1_{FF185761-F509-47D9-AB85-DFA83E0FB39E}" xr6:coauthVersionLast="47" xr6:coauthVersionMax="47" xr10:uidLastSave="{00000000-0000-0000-0000-000000000000}"/>
  <bookViews>
    <workbookView xWindow="-120" yWindow="-120" windowWidth="29040" windowHeight="15840" tabRatio="784" xr2:uid="{00000000-000D-0000-FFFF-FFFF00000000}"/>
  </bookViews>
  <sheets>
    <sheet name="SFP (2-3)" sheetId="17" r:id="rId1"/>
    <sheet name="PL (4)" sheetId="2" r:id="rId2"/>
    <sheet name="EQ-Conso Q1-23 (5)" sheetId="22" r:id="rId3"/>
    <sheet name="EQ-Conso Q1-24 (6)" sheetId="24" r:id="rId4"/>
    <sheet name="EQ-S Q1-23 (7)" sheetId="23" r:id="rId5"/>
    <sheet name="EQ-S Q1-24 (8)" sheetId="25" r:id="rId6"/>
    <sheet name="CF (9-10)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>#REF!</definedName>
    <definedName name="AHFS_LIAB">'[3]18.1'!$F$28</definedName>
    <definedName name="AnSheetStartDate">[4]Ass!$F$16</definedName>
    <definedName name="AS">#REF!</definedName>
    <definedName name="ASSOC_UNQUO">'[5]6.1'!$I$33</definedName>
    <definedName name="AVGPLJUL">'[6]Fx AUD'!$H$146</definedName>
    <definedName name="BE">#REF!</definedName>
    <definedName name="BORROW_STERM">'[3]15'!$I$19</definedName>
    <definedName name="BS">#REF!</definedName>
    <definedName name="BS_New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>#REF!</definedName>
    <definedName name="Data">[12]Active!$A$2</definedName>
    <definedName name="Data03">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6">'CF (9-10)'!$A$1:$L$85</definedName>
    <definedName name="_xlnm.Print_Area" localSheetId="2">'EQ-Conso Q1-23 (5)'!$A$1:$AC$30</definedName>
    <definedName name="_xlnm.Print_Area" localSheetId="3">'EQ-Conso Q1-24 (6)'!$A$1:$AC$30</definedName>
    <definedName name="_xlnm.Print_Area" localSheetId="4">'EQ-S Q1-23 (7)'!$A$1:$V$21</definedName>
    <definedName name="_xlnm.Print_Area" localSheetId="5">'EQ-S Q1-24 (8)'!$A$1:$V$20</definedName>
    <definedName name="_xlnm.Print_Area" localSheetId="1">'PL (4)'!$A$1:$L$59</definedName>
    <definedName name="_xlnm.Print_Area" localSheetId="0">'SFP (2-3)'!$A$1:$L$102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5" l="1"/>
  <c r="L65" i="5"/>
  <c r="J65" i="5"/>
  <c r="H65" i="5"/>
  <c r="Y25" i="24"/>
  <c r="Y26" i="24"/>
  <c r="W26" i="24"/>
  <c r="F97" i="17" l="1"/>
  <c r="V19" i="25" l="1"/>
  <c r="T19" i="25"/>
  <c r="R19" i="25"/>
  <c r="P19" i="25"/>
  <c r="N19" i="25"/>
  <c r="L19" i="25"/>
  <c r="J19" i="25"/>
  <c r="H19" i="25"/>
  <c r="F19" i="25"/>
  <c r="V20" i="23"/>
  <c r="T20" i="23"/>
  <c r="R20" i="23"/>
  <c r="P20" i="23"/>
  <c r="N20" i="23"/>
  <c r="L20" i="23"/>
  <c r="J20" i="23"/>
  <c r="H20" i="23"/>
  <c r="F20" i="23"/>
  <c r="T16" i="23" l="1"/>
  <c r="V16" i="23" s="1"/>
  <c r="T15" i="23"/>
  <c r="V15" i="23" s="1"/>
  <c r="V12" i="23"/>
  <c r="T12" i="23"/>
  <c r="AC26" i="22"/>
  <c r="AC25" i="22"/>
  <c r="W19" i="22"/>
  <c r="Y19" i="22" s="1"/>
  <c r="AC19" i="22" s="1"/>
  <c r="AC15" i="22"/>
  <c r="T15" i="25" l="1"/>
  <c r="N17" i="25"/>
  <c r="K27" i="24"/>
  <c r="AC19" i="24"/>
  <c r="AC20" i="24" s="1"/>
  <c r="AC22" i="24" s="1"/>
  <c r="R17" i="25"/>
  <c r="L17" i="25"/>
  <c r="J17" i="25"/>
  <c r="H17" i="25"/>
  <c r="F17" i="25"/>
  <c r="AA27" i="24"/>
  <c r="U27" i="24"/>
  <c r="S27" i="24"/>
  <c r="R27" i="24"/>
  <c r="Q27" i="24"/>
  <c r="O27" i="24"/>
  <c r="M27" i="24"/>
  <c r="I27" i="24"/>
  <c r="G27" i="24"/>
  <c r="E27" i="24"/>
  <c r="AA20" i="24"/>
  <c r="AA22" i="24" s="1"/>
  <c r="Y20" i="24"/>
  <c r="Y22" i="24" s="1"/>
  <c r="W20" i="24"/>
  <c r="W22" i="24" s="1"/>
  <c r="U20" i="24"/>
  <c r="U22" i="24" s="1"/>
  <c r="S20" i="24"/>
  <c r="S22" i="24" s="1"/>
  <c r="Q20" i="24"/>
  <c r="Q22" i="24" s="1"/>
  <c r="O20" i="24"/>
  <c r="O22" i="24" s="1"/>
  <c r="M20" i="24"/>
  <c r="M22" i="24" s="1"/>
  <c r="K20" i="24"/>
  <c r="K22" i="24" s="1"/>
  <c r="I20" i="24"/>
  <c r="I22" i="24" s="1"/>
  <c r="G20" i="24"/>
  <c r="G22" i="24" s="1"/>
  <c r="E20" i="24"/>
  <c r="E22" i="24" s="1"/>
  <c r="L77" i="5"/>
  <c r="J77" i="5"/>
  <c r="H77" i="5"/>
  <c r="F77" i="5"/>
  <c r="L44" i="2"/>
  <c r="V17" i="23"/>
  <c r="T17" i="23"/>
  <c r="N17" i="23"/>
  <c r="R17" i="23"/>
  <c r="P17" i="23"/>
  <c r="L17" i="23"/>
  <c r="J17" i="23"/>
  <c r="H17" i="23"/>
  <c r="F17" i="23"/>
  <c r="AC20" i="22"/>
  <c r="AC22" i="22" s="1"/>
  <c r="AC27" i="22"/>
  <c r="AA20" i="22"/>
  <c r="AA22" i="22" s="1"/>
  <c r="AA27" i="22"/>
  <c r="Y20" i="22"/>
  <c r="Y22" i="22" s="1"/>
  <c r="Y27" i="22"/>
  <c r="W20" i="22"/>
  <c r="W22" i="22" s="1"/>
  <c r="W27" i="22"/>
  <c r="K20" i="22"/>
  <c r="K22" i="22" s="1"/>
  <c r="K27" i="22"/>
  <c r="K29" i="22" s="1"/>
  <c r="U20" i="22"/>
  <c r="U22" i="22" s="1"/>
  <c r="U27" i="22"/>
  <c r="S20" i="22"/>
  <c r="S27" i="22"/>
  <c r="Q20" i="22"/>
  <c r="Q27" i="22"/>
  <c r="O20" i="22"/>
  <c r="O22" i="22" s="1"/>
  <c r="O27" i="22"/>
  <c r="M20" i="22"/>
  <c r="M22" i="22" s="1"/>
  <c r="M27" i="22"/>
  <c r="I20" i="22"/>
  <c r="I22" i="22" s="1"/>
  <c r="I27" i="22"/>
  <c r="I29" i="22" s="1"/>
  <c r="G20" i="22"/>
  <c r="G22" i="22" s="1"/>
  <c r="G27" i="22"/>
  <c r="G29" i="22" s="1"/>
  <c r="E20" i="22"/>
  <c r="E27" i="22"/>
  <c r="L30" i="5"/>
  <c r="L42" i="5" s="1"/>
  <c r="L44" i="5" s="1"/>
  <c r="H30" i="5"/>
  <c r="J44" i="2"/>
  <c r="L36" i="2"/>
  <c r="J36" i="2"/>
  <c r="H36" i="2"/>
  <c r="F36" i="2"/>
  <c r="F66" i="17"/>
  <c r="L56" i="2"/>
  <c r="L51" i="2"/>
  <c r="L13" i="2"/>
  <c r="L25" i="2"/>
  <c r="L27" i="2" s="1"/>
  <c r="H56" i="2"/>
  <c r="H51" i="2"/>
  <c r="H44" i="2"/>
  <c r="H13" i="2"/>
  <c r="H25" i="2" s="1"/>
  <c r="H27" i="2" s="1"/>
  <c r="L97" i="17"/>
  <c r="L99" i="17" s="1"/>
  <c r="L78" i="17"/>
  <c r="L66" i="17"/>
  <c r="L43" i="17"/>
  <c r="L23" i="17"/>
  <c r="H97" i="17"/>
  <c r="H99" i="17" s="1"/>
  <c r="H78" i="17"/>
  <c r="H66" i="17"/>
  <c r="H43" i="17"/>
  <c r="H23" i="17"/>
  <c r="F13" i="2"/>
  <c r="F25" i="2" s="1"/>
  <c r="F27" i="2" s="1"/>
  <c r="F44" i="2"/>
  <c r="J56" i="2"/>
  <c r="F56" i="2"/>
  <c r="J97" i="17"/>
  <c r="J99" i="17" s="1"/>
  <c r="F99" i="17"/>
  <c r="J78" i="17"/>
  <c r="F78" i="17"/>
  <c r="J66" i="17"/>
  <c r="J43" i="17"/>
  <c r="F43" i="17"/>
  <c r="J23" i="17"/>
  <c r="F23" i="17"/>
  <c r="J30" i="5"/>
  <c r="J42" i="5" s="1"/>
  <c r="J44" i="5" s="1"/>
  <c r="J51" i="2"/>
  <c r="F51" i="2"/>
  <c r="J13" i="2"/>
  <c r="J25" i="2" s="1"/>
  <c r="J27" i="2" s="1"/>
  <c r="I29" i="24" l="1"/>
  <c r="K29" i="24"/>
  <c r="S29" i="22"/>
  <c r="S22" i="22"/>
  <c r="E22" i="22"/>
  <c r="E29" i="22" s="1"/>
  <c r="Q22" i="22"/>
  <c r="Q29" i="22" s="1"/>
  <c r="O29" i="22"/>
  <c r="U29" i="22"/>
  <c r="M29" i="22"/>
  <c r="J80" i="5"/>
  <c r="J82" i="5" s="1"/>
  <c r="J84" i="5" s="1"/>
  <c r="H42" i="5"/>
  <c r="H44" i="5" s="1"/>
  <c r="H80" i="5" s="1"/>
  <c r="H82" i="5" s="1"/>
  <c r="H84" i="5" s="1"/>
  <c r="L80" i="5"/>
  <c r="L82" i="5" s="1"/>
  <c r="L84" i="5" s="1"/>
  <c r="W29" i="22"/>
  <c r="AC29" i="22"/>
  <c r="AA29" i="22"/>
  <c r="Y29" i="22"/>
  <c r="F30" i="5"/>
  <c r="F42" i="5" s="1"/>
  <c r="F44" i="5" s="1"/>
  <c r="F80" i="5" s="1"/>
  <c r="F82" i="5" s="1"/>
  <c r="F84" i="5" s="1"/>
  <c r="AC25" i="24"/>
  <c r="L45" i="2"/>
  <c r="L46" i="2" s="1"/>
  <c r="Y27" i="24"/>
  <c r="V15" i="25"/>
  <c r="AC26" i="24"/>
  <c r="W27" i="24"/>
  <c r="G29" i="24"/>
  <c r="J45" i="2"/>
  <c r="J80" i="17"/>
  <c r="J101" i="17" s="1"/>
  <c r="F80" i="17"/>
  <c r="F101" i="17" s="1"/>
  <c r="F45" i="17"/>
  <c r="J45" i="17"/>
  <c r="O29" i="24"/>
  <c r="S29" i="24"/>
  <c r="E29" i="24"/>
  <c r="U29" i="24"/>
  <c r="AA29" i="24"/>
  <c r="M29" i="24"/>
  <c r="Q29" i="24"/>
  <c r="H45" i="2"/>
  <c r="H46" i="2" s="1"/>
  <c r="F45" i="2"/>
  <c r="F46" i="2" s="1"/>
  <c r="L80" i="17"/>
  <c r="L101" i="17" s="1"/>
  <c r="H80" i="17"/>
  <c r="H101" i="17" s="1"/>
  <c r="L45" i="17"/>
  <c r="H45" i="17"/>
  <c r="AC27" i="24" l="1"/>
  <c r="AC29" i="24" s="1"/>
  <c r="W29" i="24"/>
  <c r="Y29" i="24"/>
  <c r="J46" i="2"/>
  <c r="P17" i="25" l="1"/>
  <c r="T16" i="25"/>
  <c r="V16" i="25" l="1"/>
  <c r="V17" i="25" s="1"/>
  <c r="T17" i="25"/>
</calcChain>
</file>

<file path=xl/sharedStrings.xml><?xml version="1.0" encoding="utf-8"?>
<sst xmlns="http://schemas.openxmlformats.org/spreadsheetml/2006/main" count="456" uniqueCount="244">
  <si>
    <t xml:space="preserve">Consolidated </t>
  </si>
  <si>
    <t>Separate</t>
  </si>
  <si>
    <t>financial statements</t>
  </si>
  <si>
    <t>Assets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</si>
  <si>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</si>
  <si>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</si>
  <si>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</si>
  <si>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</si>
  <si>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</si>
  <si>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</si>
  <si>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</si>
  <si>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</si>
  <si>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</si>
  <si>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</si>
  <si>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</si>
  <si>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</si>
  <si>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</si>
  <si>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</si>
  <si>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</si>
  <si>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</si>
  <si>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</si>
  <si>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</si>
  <si>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</si>
  <si>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</si>
  <si>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</si>
  <si>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</si>
  <si>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</si>
  <si>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</si>
  <si>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</si>
  <si>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</si>
  <si>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</si>
  <si>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</si>
  <si>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</si>
  <si>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</si>
  <si>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</si>
  <si>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</si>
  <si>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Retained earnings</t>
  </si>
  <si>
    <t>Total</t>
  </si>
  <si>
    <t>Issued and</t>
  </si>
  <si>
    <t>Share</t>
  </si>
  <si>
    <t>share capital</t>
  </si>
  <si>
    <t>premium</t>
  </si>
  <si>
    <t xml:space="preserve"> Legal reserve </t>
  </si>
  <si>
    <t>Unappropriated</t>
  </si>
  <si>
    <t>equity</t>
  </si>
  <si>
    <t>Cash flows from operating activities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</si>
  <si>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</si>
  <si>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</si>
  <si>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</si>
  <si>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</si>
  <si>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</si>
  <si>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</si>
  <si>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</si>
  <si>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</si>
  <si>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</si>
  <si>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</si>
  <si>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</si>
  <si>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Other current assets and other non-current assets</t>
  </si>
  <si>
    <t>31 December</t>
  </si>
  <si>
    <t>Net foreign exchange gain (loss)</t>
  </si>
  <si>
    <t xml:space="preserve">Net cash from (used in) operating activities </t>
  </si>
  <si>
    <t>Share of other</t>
  </si>
  <si>
    <t>comprehensive</t>
  </si>
  <si>
    <t xml:space="preserve">Share capital: </t>
  </si>
  <si>
    <t xml:space="preserve">Net cash generated from (used in) operating </t>
  </si>
  <si>
    <t>before effect of exchange rates</t>
  </si>
  <si>
    <t>Share premium on ordinary shares</t>
  </si>
  <si>
    <t>remeasurements</t>
  </si>
  <si>
    <t xml:space="preserve">of defined </t>
  </si>
  <si>
    <t>benefit plans</t>
  </si>
  <si>
    <t>Dividend paid to owners of the Company</t>
  </si>
  <si>
    <t>Adjustments to reconcile profit to cash receipts (payments)</t>
  </si>
  <si>
    <t>Long-term loans from financial institutions</t>
  </si>
  <si>
    <t>Non-current provisions for employee benefits</t>
  </si>
  <si>
    <t>Proceeds from long-term loans from financial institutions</t>
  </si>
  <si>
    <t>Items that will be reclassified subsequently to profit or loss</t>
  </si>
  <si>
    <t>Items that will not be reclassified to profit or loss</t>
  </si>
  <si>
    <t>Total items that will not be reclassified to profit or loss</t>
  </si>
  <si>
    <t>Equity</t>
  </si>
  <si>
    <t>Other components of equity</t>
  </si>
  <si>
    <t>Total equity</t>
  </si>
  <si>
    <t>Total liabilities and equity</t>
  </si>
  <si>
    <t>paid-up</t>
  </si>
  <si>
    <t xml:space="preserve"> components</t>
  </si>
  <si>
    <t>of equity</t>
  </si>
  <si>
    <t>Effect of exchange rate changes on cash and cash equivalents</t>
  </si>
  <si>
    <t>Current tax payable</t>
  </si>
  <si>
    <t>Revenue from sales and rendering of services</t>
  </si>
  <si>
    <t>Cost of sales and rendering of services</t>
  </si>
  <si>
    <t>Authorised share capital</t>
  </si>
  <si>
    <t>Issued and paid-up share capital</t>
  </si>
  <si>
    <t>Appropriated</t>
  </si>
  <si>
    <t xml:space="preserve">         Legal reserve</t>
  </si>
  <si>
    <t>Other current receivables</t>
  </si>
  <si>
    <t>Advances to and other current receivables from related parties</t>
  </si>
  <si>
    <t>Derivative assets</t>
  </si>
  <si>
    <t>Derivative liabilities</t>
  </si>
  <si>
    <t>Consolidated financial statements</t>
  </si>
  <si>
    <t>Other long-term provisions</t>
  </si>
  <si>
    <t>RATCH Group Public Company Limited and its subsidiaries</t>
  </si>
  <si>
    <t>Other comprehensive income (expense)</t>
  </si>
  <si>
    <t>Cash and cash equivalents at 1 January</t>
  </si>
  <si>
    <t>Income tax relating to items that will not be reclassified</t>
  </si>
  <si>
    <t>Tax expense (income)</t>
  </si>
  <si>
    <t>Short-term loans to related parties</t>
  </si>
  <si>
    <t>Other current financial assets</t>
  </si>
  <si>
    <t>Other non-current financial assets</t>
  </si>
  <si>
    <t>Other non-current receivables from related parties</t>
  </si>
  <si>
    <t>Right-of-use assets</t>
  </si>
  <si>
    <t>Short-term loans from financial institutions</t>
  </si>
  <si>
    <t>Other non-current liabilities</t>
  </si>
  <si>
    <t>Difference arising from common control transaction</t>
  </si>
  <si>
    <t>Total items that will be reclassified subsequently to profit or loss</t>
  </si>
  <si>
    <t>Exchange differences on translating financial statements</t>
  </si>
  <si>
    <t>and associates accounted for using equity method</t>
  </si>
  <si>
    <t>through other comprehensive income</t>
  </si>
  <si>
    <t>Share of profit of joint ventures and associates accounted</t>
  </si>
  <si>
    <t>for using equity method</t>
  </si>
  <si>
    <t>owners of</t>
  </si>
  <si>
    <t>the parent</t>
  </si>
  <si>
    <t xml:space="preserve">of joint ventures </t>
  </si>
  <si>
    <t xml:space="preserve">and associates </t>
  </si>
  <si>
    <t>Non-</t>
  </si>
  <si>
    <t>using equity</t>
  </si>
  <si>
    <t xml:space="preserve">controlling </t>
  </si>
  <si>
    <t>method</t>
  </si>
  <si>
    <t>interests</t>
  </si>
  <si>
    <t>Transactions with owners, recorded directly in equity</t>
  </si>
  <si>
    <t>arising from</t>
  </si>
  <si>
    <t>common control</t>
  </si>
  <si>
    <t>transaction</t>
  </si>
  <si>
    <t>Share of profit of joint ventures and associates accounted for</t>
  </si>
  <si>
    <t>using equity method, net of tax</t>
  </si>
  <si>
    <t>Payment for acquisition of plant and equipment</t>
  </si>
  <si>
    <t>Payment of lease liabilities</t>
  </si>
  <si>
    <t xml:space="preserve">Derivative liabilities </t>
  </si>
  <si>
    <t>(Gain) loss on disposal of other financial assets</t>
  </si>
  <si>
    <t>Separate financial statements</t>
  </si>
  <si>
    <t>income (expense)</t>
  </si>
  <si>
    <t>Dividends</t>
  </si>
  <si>
    <t xml:space="preserve">Other current liabilities </t>
  </si>
  <si>
    <t>Proceeds from short-term loans from financial institutions</t>
  </si>
  <si>
    <t>Repayment for short-term loans from financial institutions</t>
  </si>
  <si>
    <t>Repayment for long-term loans from financial institutions</t>
  </si>
  <si>
    <t>Net cash inflow (outflow) in other current financial assets</t>
  </si>
  <si>
    <t>Translation</t>
  </si>
  <si>
    <t>reserve</t>
  </si>
  <si>
    <t>Fair value</t>
  </si>
  <si>
    <t>Net increase (decrease) in cash and cash equivalents,</t>
  </si>
  <si>
    <t>Net increase (decrease) in cash and cash equivalents</t>
  </si>
  <si>
    <t>Revenue from lease contracts</t>
  </si>
  <si>
    <t>financial institutions</t>
  </si>
  <si>
    <t xml:space="preserve">Current portion of long-term loans from 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</si>
  <si>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</si>
  <si>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 xml:space="preserve">other </t>
  </si>
  <si>
    <t>Lease liabilities</t>
  </si>
  <si>
    <t>related parties</t>
  </si>
  <si>
    <t xml:space="preserve">Advances to and other current receivables from </t>
  </si>
  <si>
    <t>Current portion of derivative assets</t>
  </si>
  <si>
    <t>Investment properties</t>
  </si>
  <si>
    <t>Long-term loans</t>
  </si>
  <si>
    <t>Total transactions  with owners, recorded directly in equity</t>
  </si>
  <si>
    <t>Tax (expense) income</t>
  </si>
  <si>
    <t>Income tax relating to items that will be reclassified</t>
  </si>
  <si>
    <t>Repayment for short-term loans from related party</t>
  </si>
  <si>
    <t>(Reverse of) impairment losses recognised in profit or loss</t>
  </si>
  <si>
    <t>Cash flow</t>
  </si>
  <si>
    <t>hedge</t>
  </si>
  <si>
    <t>Contributions by and distributions to owners of the parent</t>
  </si>
  <si>
    <t>Total contributions by and distributions to owners of the parent</t>
  </si>
  <si>
    <t>Difference</t>
  </si>
  <si>
    <t xml:space="preserve">Loss on </t>
  </si>
  <si>
    <t>Profit</t>
  </si>
  <si>
    <t>Trade payables and other current payables</t>
  </si>
  <si>
    <t>Equity attributable to owners of the Company</t>
  </si>
  <si>
    <t>Owners of the Company</t>
  </si>
  <si>
    <t>Trade payable and other current payables</t>
  </si>
  <si>
    <t>2023</t>
  </si>
  <si>
    <t>Balance at 1 January 2023</t>
  </si>
  <si>
    <t>Distributions to owners of the parent</t>
  </si>
  <si>
    <t>Total distributions to owners of the parent</t>
  </si>
  <si>
    <t>Share of other comprehensive income (expense) of joint ventures</t>
  </si>
  <si>
    <t>Unrealised (gain) loss on foreign exchange</t>
  </si>
  <si>
    <t>Taxes received (paid)</t>
  </si>
  <si>
    <t>Payment for acquisition of intangible assets</t>
  </si>
  <si>
    <t xml:space="preserve">Net cash from (used in) investing activities  </t>
  </si>
  <si>
    <t xml:space="preserve">Net cash from (used in) financing activities  </t>
  </si>
  <si>
    <t>Profit (loss) attributable to:</t>
  </si>
  <si>
    <t>Depreciation and amortisation</t>
  </si>
  <si>
    <t xml:space="preserve">(2,219,230,770 ordinary shares, par value </t>
  </si>
  <si>
    <t>at Baht 10 per share)</t>
  </si>
  <si>
    <t xml:space="preserve">(2,174,999,985 ordinary shares, par value </t>
  </si>
  <si>
    <t xml:space="preserve">Current portion of lease receivables </t>
  </si>
  <si>
    <t>Notes</t>
  </si>
  <si>
    <t>Long-term loans to other parties</t>
  </si>
  <si>
    <t>Other intangible assets</t>
  </si>
  <si>
    <t>Lease receivables</t>
  </si>
  <si>
    <t>Short-term loans from related parties</t>
  </si>
  <si>
    <t>Fair value adjustment of lease receivables and lease adjustment</t>
  </si>
  <si>
    <t>Trade accounts receivables</t>
  </si>
  <si>
    <t>2024</t>
  </si>
  <si>
    <t>31 March</t>
  </si>
  <si>
    <t xml:space="preserve"> (Unaudited)</t>
  </si>
  <si>
    <t>(in thousand Baht)</t>
  </si>
  <si>
    <t>Statement of comprehensive income (Unaudited)</t>
  </si>
  <si>
    <t xml:space="preserve">Three-month period ended </t>
  </si>
  <si>
    <t>Statement of changes in equity (Unaudited)</t>
  </si>
  <si>
    <t>Three-month period ended 31 March 2023</t>
  </si>
  <si>
    <t>Three-month period ended 31 March 2024</t>
  </si>
  <si>
    <t>Balance at 1 January 2024</t>
  </si>
  <si>
    <t xml:space="preserve">(in thousand Baht)  </t>
  </si>
  <si>
    <t>Balance at 31 March 2023</t>
  </si>
  <si>
    <t>Balance at 31 March 2024</t>
  </si>
  <si>
    <t>Loss</t>
  </si>
  <si>
    <t>Statement of cash flows (Unaudited)</t>
  </si>
  <si>
    <t xml:space="preserve">Loss on spare parts and supplies devaluation </t>
  </si>
  <si>
    <t>(Gain) loss on disposal of equipment</t>
  </si>
  <si>
    <t>Non-current provisions</t>
  </si>
  <si>
    <t>Cash and cash equivalents at 31 March</t>
  </si>
  <si>
    <t xml:space="preserve">Equity </t>
  </si>
  <si>
    <t>attributable to</t>
  </si>
  <si>
    <t>2, 7</t>
  </si>
  <si>
    <t>Dividend receivables</t>
  </si>
  <si>
    <r>
      <t>Basic earnings  (loss) per share</t>
    </r>
    <r>
      <rPr>
        <b/>
        <i/>
        <sz val="11"/>
        <rFont val="Times New Roman"/>
        <family val="1"/>
      </rPr>
      <t xml:space="preserve"> (in Baht)</t>
    </r>
  </si>
  <si>
    <t>Total comprehensive income (expense) attributable to:</t>
  </si>
  <si>
    <t>Profit (loss) before income tax expense</t>
  </si>
  <si>
    <t>Gain on fair value adjustment of derivatives</t>
  </si>
  <si>
    <t>Gain (loss) on cash flow hedges</t>
  </si>
  <si>
    <t>Loss on investments in equity instruments designated at fair value</t>
  </si>
  <si>
    <t>Profit (loss) for the peiord</t>
  </si>
  <si>
    <t>Profit (loss) for the period</t>
  </si>
  <si>
    <t>Total comprehensive income  (expense) for the period</t>
  </si>
  <si>
    <t>Comprehensive income (expense) for the period</t>
  </si>
  <si>
    <t>Total comprehensive income (expense) for the period</t>
  </si>
  <si>
    <t>Other comprehensive income (expense) for the period, net of tax</t>
  </si>
  <si>
    <t>2, 6</t>
  </si>
  <si>
    <t>6, 8</t>
  </si>
  <si>
    <t>Long-term loans to other party</t>
  </si>
  <si>
    <t>Dividend paid to non-controlling interests</t>
  </si>
  <si>
    <t>Gain on fair value adjustment of other financial assets</t>
  </si>
  <si>
    <t>(Reversal of) loss on fuel oil devaluation</t>
  </si>
  <si>
    <t>Payments for investments in associate and joint venture</t>
  </si>
  <si>
    <t>2, 8</t>
  </si>
  <si>
    <t>Proceeds from sale of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</si>
</sst>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\ ;\(#,##0\)"/>
    <numFmt numFmtId="167" formatCode="#,##0;\(#,##0\)"/>
    <numFmt numFmtId="168" formatCode="[$-409]mmmm\ d\,\ yyyy;@"/>
    <numFmt numFmtId="169" formatCode="#,##0.00;[Red]\(#,##0.00\)"/>
    <numFmt numFmtId="170" formatCode="#,##0.00;\(#,##0.00\)"/>
    <numFmt numFmtId="171" formatCode="#,###;\(#,###\)"/>
    <numFmt numFmtId="172" formatCode="0.0000"/>
    <numFmt numFmtId="173" formatCode="_(#,##0_);\(#,##0\);_(\-_)"/>
    <numFmt numFmtId="174" formatCode="0.0%"/>
    <numFmt numFmtId="175" formatCode="_(* #,##0.00000_);_(* \(#,##0.00000\);_(* &quot;-&quot;??_);_(@_)"/>
    <numFmt numFmtId="176" formatCode="\t&quot;฿&quot;#,##0_);[Red]\(\t&quot;฿&quot;#,##0\)"/>
    <numFmt numFmtId="177" formatCode="&quot;$&quot;#,##0.000000_);[Red]\(&quot;$&quot;#,##0.000000\)"/>
    <numFmt numFmtId="178" formatCode="&quot;$&quot;#,##0.00;\(&quot;$&quot;#,##0.00\)"/>
    <numFmt numFmtId="179" formatCode="&quot;$&quot;#,##0.00000_);[Red]\(&quot;$&quot;#,##0.00000\)"/>
    <numFmt numFmtId="180" formatCode="##\ &quot;years&quot;"/>
    <numFmt numFmtId="181" formatCode="&quot;?&quot;#,##0.0;[Red]\-&quot;?&quot;#,##0.0"/>
    <numFmt numFmtId="182" formatCode="_-[$€-2]* #,##0.00_-;\-[$€-2]* #,##0.00_-;_-[$€-2]* &quot;-&quot;??_-"/>
    <numFmt numFmtId="183" formatCode="#,##0_ ;\(#,##0\)_-;&quot;-&quot;"/>
    <numFmt numFmtId="184" formatCode="0.00\ \x;\(0.00\ \x\);0.00\ \x"/>
    <numFmt numFmtId="185" formatCode="&quot;$&quot;#,##0"/>
    <numFmt numFmtId="186" formatCode="_-* #,##0\ _P_t_s_-;\-* #,##0\ _P_t_s_-;_-* &quot;-&quot;\ _P_t_s_-;_-@_-"/>
    <numFmt numFmtId="187" formatCode="_-* #,##0\ &quot;Pts&quot;_-;\-* #,##0\ &quot;Pts&quot;_-;_-* &quot;-&quot;\ &quot;Pts&quot;_-;_-@_-"/>
    <numFmt numFmtId="188" formatCode="_-* #,##0.00\ &quot;Pts&quot;_-;\-* #,##0.00\ &quot;Pts&quot;_-;_-* &quot;-&quot;??\ &quot;Pts&quot;_-;_-@_-"/>
    <numFmt numFmtId="189" formatCode="#,###,_);\(#,###,\)"/>
    <numFmt numFmtId="190" formatCode="0.00%;\(0.00%\)"/>
    <numFmt numFmtId="191" formatCode="#,##0.0\x;\(#,##0.0\x\)"/>
    <numFmt numFmtId="192" formatCode="##\ &quot;months&quot;"/>
    <numFmt numFmtId="193" formatCode="0.00\ \ \x"/>
    <numFmt numFmtId="194" formatCode="dd\ mmm\ yyyy"/>
    <numFmt numFmtId="195" formatCode="_-&quot;$&quot;* #,##0_-;\-&quot;$&quot;* #,##0_-;_-&quot;$&quot;* &quot;-&quot;_-;_-@_-"/>
    <numFmt numFmtId="196" formatCode="_-&quot;$&quot;* #,##0.00_-;\-&quot;$&quot;* #,##0.00_-;_-&quot;$&quot;* &quot;-&quot;??_-;_-@_-"/>
    <numFmt numFmtId="197" formatCode="General_)"/>
    <numFmt numFmtId="198" formatCode="B1d\-mmm"/>
  </numFmts>
  <fonts count="117">
    <font>
      <sz val="11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  <font>
      <b/>
      <sz val="16"/>
      <color theme="1"/>
      <name val="Angsana New"/>
      <family val="1"/>
    </font>
    <font>
      <i/>
      <sz val="15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4">
    <xf numFmtId="0" fontId="0" fillId="0" borderId="0"/>
    <xf numFmtId="171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73" fontId="23" fillId="20" borderId="0" applyAlignment="0">
      <alignment horizontal="left"/>
      <protection locked="0"/>
    </xf>
    <xf numFmtId="174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77" fontId="19" fillId="0" borderId="0"/>
    <xf numFmtId="0" fontId="28" fillId="21" borderId="4">
      <alignment wrapText="1"/>
    </xf>
    <xf numFmtId="173" fontId="29" fillId="25" borderId="5" applyProtection="0">
      <alignment horizontal="center"/>
    </xf>
    <xf numFmtId="167" fontId="30" fillId="0" borderId="0" applyFill="0" applyBorder="0">
      <protection locked="0"/>
    </xf>
    <xf numFmtId="178" fontId="19" fillId="0" borderId="0" applyFill="0" applyBorder="0"/>
    <xf numFmtId="178" fontId="30" fillId="0" borderId="0" applyFill="0" applyBorder="0">
      <protection locked="0"/>
    </xf>
    <xf numFmtId="38" fontId="3" fillId="0" borderId="6" applyBorder="0"/>
    <xf numFmtId="179" fontId="19" fillId="0" borderId="0"/>
    <xf numFmtId="165" fontId="19" fillId="0" borderId="0"/>
    <xf numFmtId="15" fontId="19" fillId="0" borderId="0"/>
    <xf numFmtId="15" fontId="30" fillId="0" borderId="0" applyFill="0" applyBorder="0">
      <protection locked="0"/>
    </xf>
    <xf numFmtId="180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72" fontId="19" fillId="0" borderId="0" applyFill="0" applyBorder="0">
      <alignment horizontal="right"/>
    </xf>
    <xf numFmtId="172" fontId="30" fillId="0" borderId="0" applyFill="0" applyBorder="0">
      <protection locked="0"/>
    </xf>
    <xf numFmtId="0" fontId="31" fillId="26" borderId="0"/>
    <xf numFmtId="181" fontId="19" fillId="0" borderId="0"/>
    <xf numFmtId="0" fontId="31" fillId="26" borderId="7"/>
    <xf numFmtId="0" fontId="31" fillId="26" borderId="7"/>
    <xf numFmtId="0" fontId="32" fillId="27" borderId="0"/>
    <xf numFmtId="182" fontId="19" fillId="0" borderId="0" applyFont="0" applyFill="0" applyBorder="0" applyAlignment="0" applyProtection="0"/>
    <xf numFmtId="0" fontId="19" fillId="28" borderId="0" applyNumberFormat="0" applyFont="0" applyAlignment="0"/>
    <xf numFmtId="173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73" fontId="19" fillId="32" borderId="0" applyNumberFormat="0" applyFont="0" applyAlignment="0">
      <alignment horizontal="left"/>
    </xf>
    <xf numFmtId="173" fontId="24" fillId="33" borderId="0" applyNumberFormat="0" applyAlignment="0">
      <alignment horizontal="left"/>
    </xf>
    <xf numFmtId="173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183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184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185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186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37" fontId="46" fillId="0" borderId="0"/>
    <xf numFmtId="189" fontId="19" fillId="0" borderId="0"/>
    <xf numFmtId="190" fontId="47" fillId="0" borderId="0"/>
    <xf numFmtId="0" fontId="47" fillId="0" borderId="0"/>
    <xf numFmtId="191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3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192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193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73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194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183" fontId="19" fillId="0" borderId="0"/>
    <xf numFmtId="0" fontId="50" fillId="0" borderId="0"/>
    <xf numFmtId="0" fontId="50" fillId="0" borderId="0"/>
    <xf numFmtId="173" fontId="19" fillId="0" borderId="30" applyAlignment="0">
      <alignment horizontal="center"/>
    </xf>
    <xf numFmtId="173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4" fillId="0" borderId="0"/>
    <xf numFmtId="167" fontId="75" fillId="0" borderId="10" applyFill="0"/>
    <xf numFmtId="167" fontId="75" fillId="0" borderId="30" applyFill="0"/>
    <xf numFmtId="167" fontId="19" fillId="0" borderId="10" applyFill="0"/>
    <xf numFmtId="167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195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197" fontId="97" fillId="0" borderId="0"/>
    <xf numFmtId="0" fontId="101" fillId="0" borderId="0"/>
    <xf numFmtId="0" fontId="2" fillId="0" borderId="0"/>
    <xf numFmtId="0" fontId="19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108" fillId="0" borderId="0" xfId="0" applyFont="1" applyAlignment="1">
      <alignment vertical="center"/>
    </xf>
    <xf numFmtId="0" fontId="3" fillId="0" borderId="0" xfId="285" applyFont="1" applyAlignment="1">
      <alignment vertical="center"/>
    </xf>
    <xf numFmtId="0" fontId="4" fillId="0" borderId="0" xfId="285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273" applyAlignment="1">
      <alignment horizontal="center" vertical="center"/>
    </xf>
    <xf numFmtId="49" fontId="3" fillId="0" borderId="0" xfId="273" applyNumberFormat="1" applyAlignment="1">
      <alignment horizontal="center" vertical="center"/>
    </xf>
    <xf numFmtId="165" fontId="3" fillId="0" borderId="0" xfId="273" applyNumberFormat="1" applyAlignment="1">
      <alignment vertical="center"/>
    </xf>
    <xf numFmtId="165" fontId="3" fillId="0" borderId="0" xfId="120" applyNumberFormat="1" applyFont="1" applyFill="1" applyAlignment="1">
      <alignment vertical="center"/>
    </xf>
    <xf numFmtId="0" fontId="6" fillId="0" borderId="0" xfId="273" applyFont="1" applyAlignment="1">
      <alignment vertical="center"/>
    </xf>
    <xf numFmtId="0" fontId="106" fillId="0" borderId="0" xfId="0" applyFont="1" applyAlignment="1">
      <alignment vertical="center"/>
    </xf>
    <xf numFmtId="165" fontId="3" fillId="0" borderId="0" xfId="32" applyNumberFormat="1" applyFont="1" applyFill="1" applyAlignment="1">
      <alignment vertical="center"/>
    </xf>
    <xf numFmtId="0" fontId="4" fillId="0" borderId="0" xfId="273" applyFont="1" applyAlignment="1">
      <alignment horizontal="left" vertical="center"/>
    </xf>
    <xf numFmtId="0" fontId="11" fillId="0" borderId="0" xfId="286" applyFont="1" applyAlignment="1">
      <alignment vertical="center"/>
    </xf>
    <xf numFmtId="49" fontId="11" fillId="0" borderId="0" xfId="273" applyNumberFormat="1" applyFont="1" applyAlignment="1">
      <alignment horizontal="left" vertical="center"/>
    </xf>
    <xf numFmtId="49" fontId="17" fillId="0" borderId="0" xfId="273" applyNumberFormat="1" applyFont="1" applyAlignment="1">
      <alignment horizontal="left" vertical="center"/>
    </xf>
    <xf numFmtId="0" fontId="4" fillId="0" borderId="0" xfId="286" applyFont="1" applyAlignment="1">
      <alignment vertical="center"/>
    </xf>
    <xf numFmtId="0" fontId="4" fillId="0" borderId="0" xfId="286" applyFont="1" applyAlignment="1">
      <alignment horizontal="centerContinuous" vertical="center"/>
    </xf>
    <xf numFmtId="0" fontId="5" fillId="0" borderId="0" xfId="286" applyFont="1" applyAlignment="1">
      <alignment horizontal="centerContinuous" vertical="center"/>
    </xf>
    <xf numFmtId="0" fontId="3" fillId="0" borderId="0" xfId="286" applyFont="1" applyAlignment="1">
      <alignment vertical="center"/>
    </xf>
    <xf numFmtId="0" fontId="6" fillId="0" borderId="0" xfId="273" applyFont="1" applyAlignment="1">
      <alignment horizontal="center" vertical="center"/>
    </xf>
    <xf numFmtId="165" fontId="4" fillId="0" borderId="0" xfId="273" applyNumberFormat="1" applyFont="1" applyAlignment="1">
      <alignment vertical="center"/>
    </xf>
    <xf numFmtId="49" fontId="3" fillId="0" borderId="0" xfId="273" applyNumberFormat="1" applyAlignment="1">
      <alignment horizontal="left" vertical="center"/>
    </xf>
    <xf numFmtId="165" fontId="3" fillId="0" borderId="0" xfId="39" applyNumberFormat="1" applyFont="1" applyFill="1" applyBorder="1" applyAlignment="1">
      <alignment vertical="center"/>
    </xf>
    <xf numFmtId="165" fontId="3" fillId="0" borderId="0" xfId="39" applyNumberFormat="1" applyFont="1" applyFill="1" applyAlignment="1">
      <alignment vertical="center"/>
    </xf>
    <xf numFmtId="165" fontId="4" fillId="0" borderId="30" xfId="273" applyNumberFormat="1" applyFont="1" applyBorder="1" applyAlignment="1">
      <alignment vertical="center"/>
    </xf>
    <xf numFmtId="0" fontId="6" fillId="0" borderId="0" xfId="286" applyFont="1" applyAlignment="1">
      <alignment horizontal="center" vertical="center"/>
    </xf>
    <xf numFmtId="165" fontId="4" fillId="0" borderId="0" xfId="39" applyNumberFormat="1" applyFont="1" applyFill="1" applyBorder="1" applyAlignment="1">
      <alignment vertical="center"/>
    </xf>
    <xf numFmtId="0" fontId="5" fillId="0" borderId="0" xfId="286" applyFont="1" applyAlignment="1">
      <alignment horizontal="center" vertical="center"/>
    </xf>
    <xf numFmtId="165" fontId="4" fillId="0" borderId="10" xfId="39" applyNumberFormat="1" applyFont="1" applyFill="1" applyBorder="1" applyAlignment="1">
      <alignment vertical="center"/>
    </xf>
    <xf numFmtId="164" fontId="4" fillId="0" borderId="0" xfId="39" applyNumberFormat="1" applyFont="1" applyFill="1" applyAlignment="1">
      <alignment vertical="center"/>
    </xf>
    <xf numFmtId="164" fontId="4" fillId="0" borderId="0" xfId="39" applyNumberFormat="1" applyFont="1" applyFill="1" applyBorder="1" applyAlignment="1">
      <alignment vertical="center"/>
    </xf>
    <xf numFmtId="164" fontId="3" fillId="0" borderId="0" xfId="39" applyNumberFormat="1" applyFont="1" applyFill="1" applyAlignment="1">
      <alignment vertical="center"/>
    </xf>
    <xf numFmtId="0" fontId="5" fillId="0" borderId="0" xfId="286" applyFont="1" applyAlignment="1">
      <alignment vertical="center"/>
    </xf>
    <xf numFmtId="164" fontId="3" fillId="0" borderId="0" xfId="32" applyFont="1" applyFill="1" applyAlignment="1">
      <alignment vertical="center"/>
    </xf>
    <xf numFmtId="165" fontId="4" fillId="0" borderId="34" xfId="273" applyNumberFormat="1" applyFont="1" applyBorder="1" applyAlignment="1">
      <alignment vertical="center"/>
    </xf>
    <xf numFmtId="0" fontId="4" fillId="0" borderId="0" xfId="286" applyFont="1" applyAlignment="1">
      <alignment horizontal="center" vertical="center"/>
    </xf>
    <xf numFmtId="165" fontId="3" fillId="0" borderId="0" xfId="32" applyNumberFormat="1" applyFont="1" applyFill="1" applyBorder="1" applyAlignment="1">
      <alignment vertical="center"/>
    </xf>
    <xf numFmtId="165" fontId="4" fillId="0" borderId="34" xfId="32" applyNumberFormat="1" applyFont="1" applyFill="1" applyBorder="1" applyAlignment="1">
      <alignment vertical="center"/>
    </xf>
    <xf numFmtId="165" fontId="4" fillId="0" borderId="36" xfId="32" applyNumberFormat="1" applyFont="1" applyFill="1" applyBorder="1" applyAlignment="1">
      <alignment vertical="center"/>
    </xf>
    <xf numFmtId="49" fontId="4" fillId="0" borderId="0" xfId="273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0" fontId="3" fillId="0" borderId="0" xfId="284" applyNumberFormat="1" applyAlignment="1">
      <alignment vertical="center"/>
    </xf>
    <xf numFmtId="165" fontId="3" fillId="0" borderId="0" xfId="286" applyNumberFormat="1" applyFont="1" applyAlignment="1">
      <alignment horizontal="center" vertical="center"/>
    </xf>
    <xf numFmtId="165" fontId="3" fillId="0" borderId="0" xfId="286" applyNumberFormat="1" applyFont="1" applyAlignment="1">
      <alignment vertical="center"/>
    </xf>
    <xf numFmtId="0" fontId="3" fillId="0" borderId="0" xfId="194" applyFont="1" applyAlignment="1">
      <alignment horizontal="left" vertical="center"/>
    </xf>
    <xf numFmtId="0" fontId="13" fillId="0" borderId="0" xfId="286" applyFont="1" applyAlignment="1">
      <alignment horizontal="center" vertical="center"/>
    </xf>
    <xf numFmtId="170" fontId="4" fillId="0" borderId="0" xfId="284" applyNumberFormat="1" applyFont="1" applyAlignment="1">
      <alignment vertical="center"/>
    </xf>
    <xf numFmtId="165" fontId="4" fillId="0" borderId="35" xfId="286" applyNumberFormat="1" applyFont="1" applyBorder="1" applyAlignment="1">
      <alignment vertical="center"/>
    </xf>
    <xf numFmtId="167" fontId="4" fillId="0" borderId="0" xfId="273" applyNumberFormat="1" applyFont="1" applyAlignment="1">
      <alignment vertical="center"/>
    </xf>
    <xf numFmtId="164" fontId="4" fillId="0" borderId="0" xfId="286" applyNumberFormat="1" applyFont="1" applyAlignment="1">
      <alignment vertical="center"/>
    </xf>
    <xf numFmtId="164" fontId="4" fillId="0" borderId="36" xfId="286" applyNumberFormat="1" applyFont="1" applyBorder="1" applyAlignment="1">
      <alignment vertical="center"/>
    </xf>
    <xf numFmtId="0" fontId="3" fillId="0" borderId="0" xfId="286" applyFont="1" applyAlignment="1">
      <alignment horizontal="center" vertical="center"/>
    </xf>
    <xf numFmtId="0" fontId="4" fillId="0" borderId="0" xfId="273" applyFont="1" applyAlignment="1">
      <alignment vertical="center"/>
    </xf>
    <xf numFmtId="0" fontId="5" fillId="0" borderId="0" xfId="273" applyFont="1" applyAlignment="1">
      <alignment horizontal="center" vertical="center"/>
    </xf>
    <xf numFmtId="0" fontId="11" fillId="0" borderId="0" xfId="273" applyFont="1" applyAlignment="1">
      <alignment vertical="center"/>
    </xf>
    <xf numFmtId="0" fontId="5" fillId="0" borderId="0" xfId="273" applyFont="1" applyAlignment="1">
      <alignment vertical="center"/>
    </xf>
    <xf numFmtId="165" fontId="4" fillId="0" borderId="10" xfId="32" applyNumberFormat="1" applyFont="1" applyFill="1" applyBorder="1" applyAlignment="1">
      <alignment vertical="center"/>
    </xf>
    <xf numFmtId="165" fontId="100" fillId="0" borderId="0" xfId="32" applyNumberFormat="1" applyFont="1" applyFill="1" applyAlignment="1">
      <alignment vertical="center"/>
    </xf>
    <xf numFmtId="165" fontId="9" fillId="0" borderId="0" xfId="273" applyNumberFormat="1" applyFont="1" applyAlignment="1">
      <alignment vertical="center"/>
    </xf>
    <xf numFmtId="165" fontId="3" fillId="0" borderId="0" xfId="32" applyNumberFormat="1" applyFont="1" applyFill="1" applyAlignment="1">
      <alignment horizontal="center" vertical="center"/>
    </xf>
    <xf numFmtId="167" fontId="4" fillId="0" borderId="0" xfId="246" applyNumberFormat="1" applyFont="1" applyAlignment="1">
      <alignment vertical="center"/>
    </xf>
    <xf numFmtId="0" fontId="7" fillId="0" borderId="0" xfId="273" applyFont="1" applyAlignment="1">
      <alignment horizontal="center" vertical="center"/>
    </xf>
    <xf numFmtId="164" fontId="3" fillId="0" borderId="0" xfId="120" applyFont="1" applyFill="1" applyAlignment="1">
      <alignment vertical="center"/>
    </xf>
    <xf numFmtId="165" fontId="4" fillId="0" borderId="10" xfId="273" applyNumberFormat="1" applyFont="1" applyBorder="1" applyAlignment="1">
      <alignment vertical="center"/>
    </xf>
    <xf numFmtId="164" fontId="9" fillId="0" borderId="0" xfId="120" applyFont="1" applyFill="1" applyAlignment="1">
      <alignment vertical="center"/>
    </xf>
    <xf numFmtId="166" fontId="4" fillId="0" borderId="0" xfId="273" applyNumberFormat="1" applyFont="1" applyAlignment="1">
      <alignment horizontal="center" vertical="center"/>
    </xf>
    <xf numFmtId="0" fontId="12" fillId="0" borderId="0" xfId="273" applyFont="1" applyAlignment="1">
      <alignment horizontal="center" vertical="center"/>
    </xf>
    <xf numFmtId="165" fontId="4" fillId="0" borderId="10" xfId="273" applyNumberFormat="1" applyFont="1" applyBorder="1" applyAlignment="1">
      <alignment horizontal="right" vertical="center"/>
    </xf>
    <xf numFmtId="165" fontId="4" fillId="0" borderId="36" xfId="273" applyNumberFormat="1" applyFont="1" applyBorder="1" applyAlignment="1">
      <alignment vertical="center"/>
    </xf>
    <xf numFmtId="164" fontId="3" fillId="0" borderId="0" xfId="39" applyNumberFormat="1" applyFont="1" applyFill="1" applyBorder="1" applyAlignment="1">
      <alignment vertical="center"/>
    </xf>
    <xf numFmtId="164" fontId="4" fillId="0" borderId="10" xfId="32" applyFont="1" applyFill="1" applyBorder="1" applyAlignment="1">
      <alignment vertical="center"/>
    </xf>
    <xf numFmtId="164" fontId="4" fillId="0" borderId="0" xfId="32" applyFont="1" applyFill="1" applyBorder="1" applyAlignment="1">
      <alignment vertical="center"/>
    </xf>
    <xf numFmtId="0" fontId="3" fillId="0" borderId="0" xfId="273" applyAlignment="1">
      <alignment vertical="center"/>
    </xf>
    <xf numFmtId="166" fontId="3" fillId="0" borderId="0" xfId="273" applyNumberFormat="1" applyAlignment="1">
      <alignment horizontal="center" vertical="center"/>
    </xf>
    <xf numFmtId="165" fontId="4" fillId="0" borderId="0" xfId="32" applyNumberFormat="1" applyFont="1" applyFill="1" applyAlignment="1">
      <alignment vertical="center"/>
    </xf>
    <xf numFmtId="0" fontId="109" fillId="0" borderId="0" xfId="273" applyFont="1" applyAlignment="1">
      <alignment vertical="center"/>
    </xf>
    <xf numFmtId="165" fontId="3" fillId="0" borderId="36" xfId="273" applyNumberFormat="1" applyBorder="1" applyAlignment="1">
      <alignment vertical="center"/>
    </xf>
    <xf numFmtId="164" fontId="3" fillId="0" borderId="0" xfId="32" applyFont="1" applyFill="1" applyBorder="1" applyAlignment="1">
      <alignment vertical="center"/>
    </xf>
    <xf numFmtId="0" fontId="107" fillId="0" borderId="0" xfId="0" applyFont="1" applyAlignment="1">
      <alignment vertical="center"/>
    </xf>
    <xf numFmtId="0" fontId="4" fillId="0" borderId="0" xfId="285" applyFont="1" applyAlignment="1">
      <alignment horizontal="center" vertical="center"/>
    </xf>
    <xf numFmtId="0" fontId="3" fillId="0" borderId="0" xfId="285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3" fillId="0" borderId="0" xfId="285" applyFont="1" applyAlignment="1">
      <alignment horizontal="right" vertical="center"/>
    </xf>
    <xf numFmtId="0" fontId="6" fillId="0" borderId="0" xfId="285" applyFont="1" applyAlignment="1">
      <alignment horizontal="center" vertical="center"/>
    </xf>
    <xf numFmtId="164" fontId="4" fillId="0" borderId="0" xfId="32" applyFont="1" applyFill="1" applyAlignment="1">
      <alignment vertical="center"/>
    </xf>
    <xf numFmtId="0" fontId="17" fillId="0" borderId="0" xfId="273" applyFont="1" applyAlignment="1">
      <alignment vertical="center"/>
    </xf>
    <xf numFmtId="165" fontId="4" fillId="0" borderId="0" xfId="32" applyNumberFormat="1" applyFont="1" applyFill="1" applyBorder="1" applyAlignment="1">
      <alignment vertical="center"/>
    </xf>
    <xf numFmtId="0" fontId="4" fillId="0" borderId="0" xfId="273" applyFont="1" applyAlignment="1">
      <alignment horizontal="center" vertical="center"/>
    </xf>
    <xf numFmtId="0" fontId="3" fillId="0" borderId="0" xfId="273" applyAlignment="1">
      <alignment horizontal="left" vertical="center"/>
    </xf>
    <xf numFmtId="0" fontId="106" fillId="0" borderId="0" xfId="0" applyFont="1"/>
    <xf numFmtId="0" fontId="3" fillId="0" borderId="0" xfId="285" applyFont="1"/>
    <xf numFmtId="0" fontId="4" fillId="0" borderId="0" xfId="285" applyFont="1"/>
    <xf numFmtId="0" fontId="6" fillId="0" borderId="0" xfId="285" applyFont="1" applyAlignment="1">
      <alignment horizontal="center"/>
    </xf>
    <xf numFmtId="165" fontId="3" fillId="0" borderId="0" xfId="285" applyNumberFormat="1" applyFont="1"/>
    <xf numFmtId="0" fontId="5" fillId="0" borderId="0" xfId="285" applyFont="1"/>
    <xf numFmtId="0" fontId="3" fillId="0" borderId="0" xfId="0" applyFont="1"/>
    <xf numFmtId="0" fontId="108" fillId="0" borderId="0" xfId="0" applyFont="1"/>
    <xf numFmtId="0" fontId="111" fillId="0" borderId="0" xfId="0" applyFont="1"/>
    <xf numFmtId="0" fontId="11" fillId="0" borderId="0" xfId="285" applyFont="1"/>
    <xf numFmtId="0" fontId="4" fillId="0" borderId="0" xfId="285" applyFont="1" applyAlignment="1">
      <alignment horizontal="left"/>
    </xf>
    <xf numFmtId="0" fontId="3" fillId="0" borderId="0" xfId="285" applyFont="1" applyAlignment="1">
      <alignment horizontal="left"/>
    </xf>
    <xf numFmtId="0" fontId="5" fillId="0" borderId="0" xfId="285" applyFont="1" applyAlignment="1">
      <alignment horizontal="centerContinuous"/>
    </xf>
    <xf numFmtId="0" fontId="6" fillId="0" borderId="0" xfId="285" applyFont="1" applyAlignment="1">
      <alignment horizontal="centerContinuous"/>
    </xf>
    <xf numFmtId="0" fontId="3" fillId="0" borderId="0" xfId="285" applyFont="1" applyAlignment="1">
      <alignment horizontal="centerContinuous"/>
    </xf>
    <xf numFmtId="0" fontId="98" fillId="0" borderId="0" xfId="285" applyFont="1" applyAlignment="1">
      <alignment horizontal="center"/>
    </xf>
    <xf numFmtId="0" fontId="7" fillId="0" borderId="0" xfId="285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273" applyFont="1" applyAlignment="1">
      <alignment horizontal="center"/>
    </xf>
    <xf numFmtId="0" fontId="3" fillId="0" borderId="0" xfId="273" applyAlignment="1">
      <alignment horizontal="center"/>
    </xf>
    <xf numFmtId="165" fontId="3" fillId="0" borderId="0" xfId="273" applyNumberFormat="1"/>
    <xf numFmtId="165" fontId="3" fillId="0" borderId="0" xfId="120" applyNumberFormat="1" applyFont="1" applyFill="1" applyAlignment="1">
      <alignment horizontal="center"/>
    </xf>
    <xf numFmtId="0" fontId="99" fillId="0" borderId="0" xfId="285" applyFont="1" applyAlignment="1">
      <alignment horizontal="center"/>
    </xf>
    <xf numFmtId="165" fontId="3" fillId="0" borderId="0" xfId="120" applyNumberFormat="1" applyFont="1" applyFill="1" applyAlignment="1"/>
    <xf numFmtId="0" fontId="6" fillId="0" borderId="0" xfId="273" applyFont="1"/>
    <xf numFmtId="165" fontId="3" fillId="0" borderId="0" xfId="285" applyNumberFormat="1" applyFont="1" applyAlignment="1">
      <alignment horizontal="center"/>
    </xf>
    <xf numFmtId="0" fontId="3" fillId="0" borderId="0" xfId="273"/>
    <xf numFmtId="165" fontId="3" fillId="0" borderId="0" xfId="120" applyNumberFormat="1" applyFont="1" applyFill="1" applyBorder="1" applyAlignment="1"/>
    <xf numFmtId="0" fontId="3" fillId="0" borderId="0" xfId="264" applyFont="1"/>
    <xf numFmtId="165" fontId="3" fillId="0" borderId="30" xfId="120" applyNumberFormat="1" applyFont="1" applyFill="1" applyBorder="1" applyAlignment="1"/>
    <xf numFmtId="0" fontId="109" fillId="0" borderId="0" xfId="285" applyFont="1"/>
    <xf numFmtId="165" fontId="3" fillId="0" borderId="34" xfId="120" applyNumberFormat="1" applyFont="1" applyFill="1" applyBorder="1" applyAlignment="1"/>
    <xf numFmtId="0" fontId="5" fillId="0" borderId="0" xfId="285" applyFont="1" applyAlignment="1">
      <alignment horizontal="center"/>
    </xf>
    <xf numFmtId="165" fontId="3" fillId="0" borderId="0" xfId="120" applyNumberFormat="1" applyFont="1" applyFill="1" applyBorder="1" applyAlignment="1">
      <alignment horizontal="right"/>
    </xf>
    <xf numFmtId="165" fontId="4" fillId="0" borderId="10" xfId="120" applyNumberFormat="1" applyFont="1" applyFill="1" applyBorder="1" applyAlignment="1">
      <alignment horizontal="right"/>
    </xf>
    <xf numFmtId="0" fontId="17" fillId="0" borderId="0" xfId="285" applyFont="1"/>
    <xf numFmtId="3" fontId="6" fillId="0" borderId="0" xfId="285" applyNumberFormat="1" applyFont="1" applyAlignment="1">
      <alignment horizontal="center"/>
    </xf>
    <xf numFmtId="0" fontId="4" fillId="0" borderId="0" xfId="273" applyFont="1" applyAlignment="1">
      <alignment horizontal="left"/>
    </xf>
    <xf numFmtId="167" fontId="3" fillId="0" borderId="0" xfId="273" applyNumberFormat="1" applyAlignment="1">
      <alignment horizontal="left"/>
    </xf>
    <xf numFmtId="165" fontId="4" fillId="0" borderId="10" xfId="120" applyNumberFormat="1" applyFont="1" applyFill="1" applyBorder="1" applyAlignment="1"/>
    <xf numFmtId="0" fontId="3" fillId="0" borderId="0" xfId="273" applyAlignment="1">
      <alignment horizontal="left"/>
    </xf>
    <xf numFmtId="165" fontId="4" fillId="0" borderId="30" xfId="120" applyNumberFormat="1" applyFont="1" applyFill="1" applyBorder="1" applyAlignment="1"/>
    <xf numFmtId="165" fontId="4" fillId="0" borderId="35" xfId="120" applyNumberFormat="1" applyFont="1" applyFill="1" applyBorder="1" applyAlignment="1"/>
    <xf numFmtId="0" fontId="105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112" fillId="0" borderId="0" xfId="285" applyFont="1" applyAlignment="1">
      <alignment vertical="center"/>
    </xf>
    <xf numFmtId="0" fontId="113" fillId="0" borderId="0" xfId="473" applyFont="1"/>
    <xf numFmtId="0" fontId="48" fillId="0" borderId="0" xfId="285" applyFont="1"/>
    <xf numFmtId="0" fontId="114" fillId="0" borderId="0" xfId="285" applyFont="1" applyAlignment="1">
      <alignment horizontal="center"/>
    </xf>
    <xf numFmtId="0" fontId="48" fillId="0" borderId="0" xfId="285" applyFont="1" applyAlignment="1">
      <alignment horizontal="center"/>
    </xf>
    <xf numFmtId="165" fontId="48" fillId="0" borderId="0" xfId="285" applyNumberFormat="1" applyFont="1"/>
    <xf numFmtId="0" fontId="6" fillId="0" borderId="0" xfId="285" applyFont="1" applyAlignment="1">
      <alignment vertical="center"/>
    </xf>
    <xf numFmtId="0" fontId="115" fillId="0" borderId="0" xfId="473" applyFont="1"/>
    <xf numFmtId="165" fontId="116" fillId="0" borderId="0" xfId="285" applyNumberFormat="1" applyFont="1" applyAlignment="1">
      <alignment horizontal="center"/>
    </xf>
    <xf numFmtId="165" fontId="48" fillId="0" borderId="0" xfId="285" applyNumberFormat="1" applyFont="1" applyAlignment="1">
      <alignment horizontal="center"/>
    </xf>
    <xf numFmtId="165" fontId="48" fillId="0" borderId="0" xfId="32" applyNumberFormat="1" applyFont="1" applyFill="1" applyAlignment="1"/>
    <xf numFmtId="165" fontId="48" fillId="0" borderId="0" xfId="32" applyNumberFormat="1" applyFont="1" applyFill="1" applyBorder="1" applyAlignment="1"/>
    <xf numFmtId="164" fontId="3" fillId="0" borderId="0" xfId="32" applyFont="1" applyAlignment="1">
      <alignment vertical="center"/>
    </xf>
    <xf numFmtId="0" fontId="6" fillId="0" borderId="0" xfId="273" quotePrefix="1" applyFont="1" applyAlignment="1">
      <alignment vertical="center"/>
    </xf>
    <xf numFmtId="0" fontId="3" fillId="0" borderId="0" xfId="273" applyAlignment="1">
      <alignment vertical="center" wrapText="1"/>
    </xf>
    <xf numFmtId="0" fontId="6" fillId="0" borderId="0" xfId="273" applyFont="1" applyAlignment="1">
      <alignment vertical="center" wrapText="1"/>
    </xf>
    <xf numFmtId="198" fontId="106" fillId="0" borderId="0" xfId="0" quotePrefix="1" applyNumberFormat="1" applyFont="1" applyAlignment="1">
      <alignment horizontal="center" vertical="center"/>
    </xf>
    <xf numFmtId="165" fontId="3" fillId="0" borderId="34" xfId="273" applyNumberFormat="1" applyBorder="1" applyAlignment="1">
      <alignment vertical="center"/>
    </xf>
    <xf numFmtId="165" fontId="3" fillId="0" borderId="0" xfId="32" applyNumberFormat="1" applyFont="1" applyAlignment="1">
      <alignment vertical="center"/>
    </xf>
    <xf numFmtId="0" fontId="107" fillId="0" borderId="0" xfId="0" applyFont="1"/>
    <xf numFmtId="0" fontId="3" fillId="0" borderId="0" xfId="285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273" applyNumberFormat="1" applyAlignment="1">
      <alignment horizontal="center"/>
    </xf>
    <xf numFmtId="0" fontId="106" fillId="0" borderId="0" xfId="0" applyFont="1" applyAlignment="1">
      <alignment horizontal="center"/>
    </xf>
    <xf numFmtId="165" fontId="3" fillId="0" borderId="0" xfId="285" applyNumberFormat="1" applyFont="1" applyAlignment="1">
      <alignment vertical="center"/>
    </xf>
    <xf numFmtId="165" fontId="3" fillId="0" borderId="0" xfId="285" applyNumberFormat="1" applyFont="1" applyAlignment="1">
      <alignment horizontal="right"/>
    </xf>
    <xf numFmtId="164" fontId="3" fillId="0" borderId="0" xfId="32" applyFont="1" applyFill="1" applyAlignment="1">
      <alignment horizontal="center" vertical="center"/>
    </xf>
    <xf numFmtId="165" fontId="4" fillId="0" borderId="0" xfId="285" applyNumberFormat="1" applyFont="1" applyAlignment="1">
      <alignment vertical="center"/>
    </xf>
    <xf numFmtId="165" fontId="4" fillId="0" borderId="10" xfId="285" applyNumberFormat="1" applyFont="1" applyBorder="1" applyAlignment="1">
      <alignment vertical="center"/>
    </xf>
    <xf numFmtId="165" fontId="4" fillId="0" borderId="34" xfId="285" applyNumberFormat="1" applyFont="1" applyBorder="1" applyAlignment="1">
      <alignment vertical="center"/>
    </xf>
    <xf numFmtId="165" fontId="4" fillId="0" borderId="0" xfId="273" applyNumberFormat="1" applyFont="1" applyAlignment="1">
      <alignment horizontal="right" vertical="center"/>
    </xf>
    <xf numFmtId="0" fontId="4" fillId="0" borderId="0" xfId="286" applyFont="1" applyAlignment="1">
      <alignment horizontal="right" vertical="center"/>
    </xf>
    <xf numFmtId="168" fontId="4" fillId="0" borderId="0" xfId="273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65" fontId="4" fillId="0" borderId="0" xfId="286" applyNumberFormat="1" applyFont="1" applyAlignment="1">
      <alignment vertical="center"/>
    </xf>
    <xf numFmtId="0" fontId="110" fillId="0" borderId="0" xfId="0" applyFont="1" applyAlignment="1">
      <alignment vertical="center"/>
    </xf>
    <xf numFmtId="165" fontId="4" fillId="0" borderId="36" xfId="285" applyNumberFormat="1" applyFont="1" applyBorder="1" applyAlignment="1">
      <alignment vertical="center"/>
    </xf>
    <xf numFmtId="0" fontId="4" fillId="0" borderId="0" xfId="273" applyFont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3" fillId="0" borderId="0" xfId="273" applyAlignment="1">
      <alignment horizontal="left" vertical="center"/>
    </xf>
    <xf numFmtId="0" fontId="10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16" fontId="3" fillId="0" borderId="0" xfId="0" quotePrefix="1" applyNumberFormat="1" applyFont="1" applyAlignment="1">
      <alignment horizontal="center" vertical="center" wrapText="1"/>
    </xf>
    <xf numFmtId="0" fontId="106" fillId="0" borderId="34" xfId="0" applyFont="1" applyBorder="1" applyAlignment="1">
      <alignment horizontal="center" vertical="center"/>
    </xf>
    <xf numFmtId="0" fontId="17" fillId="0" borderId="0" xfId="273" applyFont="1" applyAlignment="1">
      <alignment horizontal="left" vertical="center"/>
    </xf>
    <xf numFmtId="0" fontId="107" fillId="0" borderId="0" xfId="0" applyFont="1" applyAlignment="1">
      <alignment vertical="center"/>
    </xf>
    <xf numFmtId="16" fontId="106" fillId="0" borderId="0" xfId="0" quotePrefix="1" applyNumberFormat="1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105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</cellXfs>
  <cellStyles count="474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469" xr:uid="{709C5463-1093-48E0-9D49-264C90616D0D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" xfId="470" xr:uid="{D693D248-D86D-42CF-A369-5931636F9DDC}"/>
    <cellStyle name="Normal 35 2" xfId="472" xr:uid="{550D5CB6-8B87-46CF-91EA-7C7367BE39B1}"/>
    <cellStyle name="Normal 35 2 2" xfId="473" xr:uid="{1EBD8211-4D97-4C0D-A29C-CABE384A41FE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12" xfId="471" xr:uid="{4C922442-94DF-4A3E-9BAB-5E0D09394246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FF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calcChain" Target="calcChain.xml"/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20" Type="http://schemas.openxmlformats.org/officeDocument/2006/relationships/externalLink" Target="externalLinks/externalLink13.xml"/><Relationship Id="rId4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  <sheetName val="YQty"/>
      <sheetName val="INDEX-PRES_INFO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23_1_"/>
      <sheetName val="25_1"/>
      <sheetName val="21_2"/>
      <sheetName val="Revenue_Segment"/>
      <sheetName val="Non_Current_Assets_Segment"/>
      <sheetName val="10-1 Media"/>
      <sheetName val="10-c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  <sheetName val="7.1.3"/>
      <sheetName val="Wholesale_Market_Benefits"/>
      <sheetName val="QNEC_(c)_and_(d)"/>
      <sheetName val="Incremental_CTS"/>
      <sheetName val="Financial_Statements"/>
      <sheetName val="EBIT_Graph_Plan"/>
      <sheetName val="Financial_Summary"/>
      <sheetName val="P&amp;L_Summary"/>
      <sheetName val="Rec_to_BC_Version"/>
      <sheetName val="Synergies_Summary"/>
      <sheetName val="Sensitivity_Table"/>
      <sheetName val="CF_Summary"/>
      <sheetName val="Electricity_old"/>
      <sheetName val="Gas_Data"/>
      <sheetName val="Gas_Synergies"/>
      <sheetName val="Gen_Synergies"/>
      <sheetName val="Opex_Synergies"/>
      <sheetName val="Opening_BS"/>
      <sheetName val="CF_Summary_-_GEC_Sensitivity"/>
      <sheetName val="Generation_-_GEC_Sensitivity"/>
      <sheetName val="Cost_to_Serve"/>
      <sheetName val="Other_Scenarios"/>
      <sheetName val="Electricity_&amp;_Gas_Graphs"/>
      <sheetName val="Sheet1_(2)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6">
          <cell r="D6">
            <v>2.5000000000000001E-2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  <sheetName val="Header"/>
      <sheetName val="Gas_Data"/>
      <sheetName val="COSU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  <sheetName val="CY Active"/>
      <sheetName val="CY Exits"/>
      <sheetName val="PY Active"/>
      <sheetName val="Financial Summary - Graphs"/>
      <sheetName val="Calculations"/>
      <sheetName val="Table - P&amp;L"/>
      <sheetName val="Debtors Ageing"/>
      <sheetName val="Financial_Summary_-_Graphs"/>
      <sheetName val="Table_-_P&amp;L"/>
      <sheetName val="Debtors_Ageing"/>
      <sheetName val="Cover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  <sheetName val="CY Exits"/>
      <sheetName val="Active"/>
      <sheetName val="Summary"/>
      <sheetName val="Table"/>
      <sheetName val="Projection"/>
      <sheetName val="2_yrs_"/>
      <sheetName val="3_yrs_"/>
      <sheetName val="4yrs_"/>
      <sheetName val="5yrs_"/>
      <sheetName val="Assump2yrs_"/>
      <sheetName val="Assump_more_yrs_"/>
      <sheetName val="PL _ ผลงานใหม่รวม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>
        <row r="7">
          <cell r="B7">
            <v>55</v>
          </cell>
        </row>
      </sheetData>
      <sheetData sheetId="19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  <sheetName val="Raw Material"/>
      <sheetName val="Leaving_employees"/>
      <sheetName val="Assump2yrs_"/>
      <sheetName val="Gas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  <sheetName val="Cleaned_data"/>
      <sheetName val="Result_by_cost_center-LSA"/>
      <sheetName val="Result_by_cost_center-LSP"/>
      <sheetName val="Benefit_payment"/>
      <sheetName val="Last_val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  <sheetName val="ws"/>
      <sheetName val="Assumption"/>
      <sheetName val="GRAPH_DATA"/>
      <sheetName val="2_Conso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79 นอร์ธปาร์ค 021052"/>
      <sheetName val="เจ้าหนี้การค้า_เช็ค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  <sheetName val=" IBPL0001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  <sheetName val="5.PA PL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  <sheetName val="F_OH"/>
      <sheetName val="total"/>
      <sheetName val="925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  <sheetName val="Lookups"/>
      <sheetName val="Summary"/>
      <sheetName val="Termination_list"/>
      <sheetName val="S3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PGM_2LEVYTD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Related Transaction"/>
      <sheetName val="mgr_name"/>
      <sheetName val="Assum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 refreshError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  <sheetName val="J1"/>
      <sheetName val="Active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Devt_Pfolio"/>
      <sheetName val="CMU_Pg"/>
      <sheetName val="CF_Con_YTD"/>
      <sheetName val="Balance_Sheet_New"/>
      <sheetName val="BS_for_CF"/>
      <sheetName val="CF_AR_Related"/>
      <sheetName val="Debt_Arrangement_Bond-RG"/>
      <sheetName val="Debt_Arrangement_Bond-RHIS"/>
      <sheetName val="Debt_Arrangement_EMTN-RHIS"/>
      <sheetName val="CF_G&amp;L_Exchange_YTD"/>
      <sheetName val="CF_CIT_จ่ายในปี"/>
      <sheetName val="CF_ST_Loan_Related"/>
      <sheetName val="CF_LT_Loan_Related"/>
      <sheetName val="CF_ST_Loan"/>
      <sheetName val="CF_LT_Loan"/>
      <sheetName val="CF_Bill_of_exchange"/>
      <sheetName val="CF_เงินลงทุนในบ_ย่อย"/>
      <sheetName val="CF_เงินลงทุนในบ_ร่วม"/>
      <sheetName val="CF_LT_Investment"/>
      <sheetName val="CF_Securities_availabl_for_sale"/>
      <sheetName val="CF_Asset_Aquisition"/>
      <sheetName val="CF_Asset_Disposal"/>
      <sheetName val="CF_Asset_Written_off"/>
      <sheetName val="Rec_เงินปันผล"/>
      <sheetName val="YTD_Budget_Var"/>
      <sheetName val="Var_Prior_Fcst"/>
      <sheetName val="Bank_rec_"/>
      <sheetName val="Sum_of_Accruals"/>
      <sheetName val="P&amp;L_to_Dec"/>
      <sheetName val="KMP_P&amp;L_Sep_07(new_format)"/>
      <sheetName val="N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  <sheetName val="Map"/>
      <sheetName val="Proposal_Activity_(2)"/>
      <sheetName val="Proposal_Activity"/>
      <sheetName val="Organic_Growth_Priorities"/>
      <sheetName val="Rolling_18_Month_Look_Ahead"/>
      <sheetName val="Retention_Analysis"/>
      <sheetName val="Win_&amp;_Do_Projection"/>
      <sheetName val="Competitor_Analysis"/>
      <sheetName val="Board_Mapping"/>
      <sheetName val="S3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  <sheetName val="SUMMARY_SHEET"/>
      <sheetName val="Financial_Summary_-_Graphs"/>
      <sheetName val="Table_-_P&amp;L"/>
      <sheetName val="Table_-_BS"/>
      <sheetName val="Debtors_Ageing"/>
      <sheetName val="Rolling_18_Month_Look_Ahead"/>
      <sheetName val="Act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P&amp;L_Gas_(Mgmt)"/>
      <sheetName val="P&amp;L_Gas_(Stat)"/>
      <sheetName val="Sales_Perf_(Allgas)"/>
      <sheetName val="Segment_Profit_(Allgas)"/>
      <sheetName val="Service_Quality"/>
      <sheetName val="DealerData"/>
      <sheetName val="Financial Summary - Graphs"/>
      <sheetName val="Financial_Summary_-_Graphs"/>
      <sheetName val="COVER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>
        <row r="4">
          <cell r="D4" t="str">
            <v>This Month</v>
          </cell>
        </row>
      </sheetData>
      <sheetData sheetId="9"/>
      <sheetData sheetId="10"/>
      <sheetData sheetId="1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Budget-Bal"/>
      <sheetName val="Input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>
        <row r="41">
          <cell r="I41">
            <v>0</v>
          </cell>
        </row>
      </sheetData>
      <sheetData sheetId="181"/>
      <sheetData sheetId="182"/>
      <sheetData sheetId="183"/>
      <sheetData sheetId="184">
        <row r="26">
          <cell r="I26">
            <v>0</v>
          </cell>
        </row>
      </sheetData>
      <sheetData sheetId="185"/>
      <sheetData sheetId="186"/>
      <sheetData sheetId="187"/>
      <sheetData sheetId="188"/>
      <sheetData sheetId="189"/>
      <sheetData sheetId="190">
        <row r="50">
          <cell r="I50">
            <v>0</v>
          </cell>
        </row>
      </sheetData>
      <sheetData sheetId="191"/>
      <sheetData sheetId="192">
        <row r="50">
          <cell r="I50">
            <v>0</v>
          </cell>
        </row>
      </sheetData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>
        <row r="22">
          <cell r="F22">
            <v>0</v>
          </cell>
        </row>
      </sheetData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50">
          <cell r="F50">
            <v>0</v>
          </cell>
        </row>
      </sheetData>
      <sheetData sheetId="246"/>
      <sheetData sheetId="247"/>
      <sheetData sheetId="248"/>
      <sheetData sheetId="249"/>
      <sheetData sheetId="250">
        <row r="19">
          <cell r="G19" t="str">
            <v/>
          </cell>
        </row>
      </sheetData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>
        <row r="32">
          <cell r="J32">
            <v>0</v>
          </cell>
        </row>
      </sheetData>
      <sheetData sheetId="264">
        <row r="25">
          <cell r="J25">
            <v>0</v>
          </cell>
        </row>
      </sheetData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S33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  <sheetName val="P&amp;L Gas (Stat)"/>
      <sheetName val="P&amp;L_Gas_(Stat)"/>
      <sheetName val="01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  <sheetName val="Cost center Plan"/>
      <sheetName val="Cost_center_Plan"/>
      <sheetName val="CJEs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2">
          <cell r="A2">
            <v>100</v>
          </cell>
        </row>
      </sheetData>
      <sheetData sheetId="15">
        <row r="2">
          <cell r="A2">
            <v>100002</v>
          </cell>
        </row>
      </sheetData>
      <sheetData sheetId="16"/>
      <sheetData sheetId="17"/>
      <sheetData sheetId="18"/>
      <sheetData sheetId="19" refreshError="1"/>
      <sheetData sheetId="20"/>
      <sheetData sheetId="2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  <sheetName val="Wkgs_BS Lead"/>
      <sheetName val="Directors_of_RGCO"/>
      <sheetName val="Directors_of_RATCH"/>
      <sheetName val="P&amp;L_Gas_(Stat)"/>
      <sheetName val="Wkgs_BS_Lead"/>
      <sheetName val="tota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18.1"/>
      <sheetName val="15"/>
      <sheetName val="13"/>
      <sheetName val="12"/>
      <sheetName val="6.2"/>
      <sheetName val="6.5.2"/>
      <sheetName val="5.2"/>
      <sheetName val="7.1.3"/>
      <sheetName val="17.2.2"/>
      <sheetName val="9"/>
      <sheetName val="3.3"/>
      <sheetName val="5"/>
      <sheetName val="6.4"/>
      <sheetName val="18"/>
      <sheetName val="8"/>
      <sheetName val="17.2.3"/>
      <sheetName val="7"/>
      <sheetName val="2.3"/>
      <sheetName val="18_1"/>
      <sheetName val="6_2"/>
      <sheetName val="6_5_2"/>
      <sheetName val="5_2"/>
      <sheetName val="7_1_3"/>
      <sheetName val="17_2_2"/>
      <sheetName val="3_3"/>
      <sheetName val="6_4"/>
      <sheetName val="17_2_3"/>
      <sheetName val="2_3"/>
      <sheetName val="REVEN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Ass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3_5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1_3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PR7_(2)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  <sheetData sheetId="121" refreshError="1"/>
      <sheetData sheetId="122"/>
      <sheetData sheetId="123">
        <row r="5">
          <cell r="D5" t="str">
            <v>Thai baht</v>
          </cell>
        </row>
      </sheetData>
      <sheetData sheetId="124">
        <row r="8">
          <cell r="Q8" t="str">
            <v>31 - Mar - 2011</v>
          </cell>
        </row>
      </sheetData>
      <sheetData sheetId="125">
        <row r="42">
          <cell r="T42">
            <v>1692922</v>
          </cell>
        </row>
      </sheetData>
      <sheetData sheetId="126"/>
      <sheetData sheetId="127"/>
      <sheetData sheetId="128"/>
      <sheetData sheetId="129"/>
      <sheetData sheetId="130">
        <row r="17">
          <cell r="Q17">
            <v>0</v>
          </cell>
        </row>
      </sheetData>
      <sheetData sheetId="131">
        <row r="22">
          <cell r="Q22">
            <v>0</v>
          </cell>
        </row>
      </sheetData>
      <sheetData sheetId="132"/>
      <sheetData sheetId="133">
        <row r="19">
          <cell r="Q19">
            <v>0</v>
          </cell>
        </row>
      </sheetData>
      <sheetData sheetId="134"/>
      <sheetData sheetId="135">
        <row r="17">
          <cell r="M17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>
        <row r="33">
          <cell r="G33">
            <v>0</v>
          </cell>
        </row>
      </sheetData>
      <sheetData sheetId="144"/>
      <sheetData sheetId="145"/>
      <sheetData sheetId="146"/>
      <sheetData sheetId="147"/>
      <sheetData sheetId="148"/>
      <sheetData sheetId="149">
        <row r="48">
          <cell r="F48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>
        <row r="37">
          <cell r="F37">
            <v>0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  <sheetName val="AccpacTB"/>
      <sheetName val="6.1"/>
      <sheetName val="Map"/>
      <sheetName val="Index"/>
      <sheetName val="6.5"/>
      <sheetName val="8"/>
      <sheetName val="2.2"/>
      <sheetName val="3.1"/>
      <sheetName val="Issue_log"/>
      <sheetName val="F1-210_RAC_PL"/>
      <sheetName val="F1-220_RAC_ADJ_to_BS"/>
      <sheetName val="F1-230_RAC_BS"/>
      <sheetName val="F1-240_RH_BS_JUL'11"/>
      <sheetName val="F1-250_RH_PL_JUL'11"/>
      <sheetName val="F1-260_Consol_BS"/>
      <sheetName val="F1-270_Consol_PL"/>
      <sheetName val="F1-280_CONSOL_ADJ"/>
      <sheetName val="Inter-co_(RCA_and_RHIS)"/>
      <sheetName val="Fx_AUD"/>
      <sheetName val="6_1"/>
      <sheetName val="6_5"/>
      <sheetName val="2_2"/>
      <sheetName val="3_1"/>
      <sheetName val="Input"/>
      <sheetName val="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45">
          <cell r="H145">
            <v>32.665199999999999</v>
          </cell>
        </row>
      </sheetData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  <sheetName val="Max_Shorts"/>
      <sheetName val="Chart_WWD"/>
      <sheetName val="Chart_NWWD"/>
      <sheetName val="Data_WWD"/>
      <sheetName val="Data_NWWD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  <sheetName val="input data"/>
      <sheetName val="Fx AUD"/>
      <sheetName val="Fx_AUD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>
        <row r="5">
          <cell r="B5">
            <v>33.310752700000002</v>
          </cell>
        </row>
      </sheetData>
      <sheetData sheetId="14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  <sheetName val="Data WWD"/>
      <sheetName val="Main"/>
      <sheetName val="Invest__in_JV"/>
      <sheetName val="Look_up_tables"/>
      <sheetName val="VBA_macros"/>
      <sheetName val="7_1_3"/>
      <sheetName val="Data_WWD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AF1E3-20E1-4725-9A27-C8F85E94C8BB}">
  <dimension ref="A1:N104"/>
  <sheetViews>
    <sheetView tabSelected="1" view="pageBreakPreview" zoomScale="90" zoomScaleNormal="100" zoomScaleSheetLayoutView="90" workbookViewId="0"/>
  </sheetViews>
  <sheetFormatPr defaultColWidth="2.625" defaultRowHeight="18" customHeight="1"/>
  <cols>
    <col min="1" max="1" width="2.125" style="75" customWidth="1"/>
    <col min="2" max="2" width="2.625" style="75"/>
    <col min="3" max="3" width="34.625" style="75" customWidth="1"/>
    <col min="4" max="4" width="6.125" style="22" bestFit="1" customWidth="1"/>
    <col min="5" max="5" width="1.125" style="7" customWidth="1"/>
    <col min="6" max="6" width="15.625" style="75" bestFit="1" customWidth="1"/>
    <col min="7" max="7" width="1.125" style="75" customWidth="1"/>
    <col min="8" max="8" width="16.125" style="75" customWidth="1"/>
    <col min="9" max="9" width="1.125" style="75" customWidth="1"/>
    <col min="10" max="10" width="15.5" style="75" bestFit="1" customWidth="1"/>
    <col min="11" max="11" width="1.125" style="75" customWidth="1"/>
    <col min="12" max="12" width="15.125" style="75" customWidth="1"/>
    <col min="13" max="13" width="12.875" style="151" customWidth="1"/>
    <col min="14" max="14" width="16.125" style="151" bestFit="1" customWidth="1"/>
    <col min="15" max="51" width="12.875" style="75" customWidth="1"/>
    <col min="52" max="16384" width="2.625" style="75"/>
  </cols>
  <sheetData>
    <row r="1" spans="1:12" ht="18" customHeight="1">
      <c r="A1" s="88" t="s">
        <v>99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18" customHeight="1">
      <c r="A2" s="57" t="s">
        <v>52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12.9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8" customHeight="1">
      <c r="A4" s="55"/>
      <c r="B4" s="55"/>
      <c r="C4" s="55"/>
      <c r="D4" s="90"/>
      <c r="E4" s="90"/>
      <c r="F4" s="176" t="s">
        <v>0</v>
      </c>
      <c r="G4" s="176"/>
      <c r="H4" s="176"/>
      <c r="I4" s="176"/>
      <c r="J4" s="176" t="s">
        <v>1</v>
      </c>
      <c r="K4" s="176"/>
      <c r="L4" s="176"/>
    </row>
    <row r="5" spans="1:12" ht="18" customHeight="1">
      <c r="A5" s="55"/>
      <c r="B5" s="55"/>
      <c r="C5" s="55"/>
      <c r="D5" s="56"/>
      <c r="E5" s="90"/>
      <c r="F5" s="176" t="s">
        <v>2</v>
      </c>
      <c r="G5" s="176"/>
      <c r="H5" s="176"/>
      <c r="I5" s="176"/>
      <c r="J5" s="176" t="s">
        <v>2</v>
      </c>
      <c r="K5" s="176"/>
      <c r="L5" s="176"/>
    </row>
    <row r="6" spans="1:12" ht="18" customHeight="1">
      <c r="A6" s="55"/>
      <c r="B6" s="55"/>
      <c r="C6" s="55"/>
      <c r="D6" s="56"/>
      <c r="E6" s="90"/>
      <c r="F6" s="155" t="s">
        <v>201</v>
      </c>
      <c r="G6" s="12"/>
      <c r="H6" s="84" t="s">
        <v>58</v>
      </c>
      <c r="I6" s="84"/>
      <c r="J6" s="155" t="s">
        <v>201</v>
      </c>
      <c r="K6" s="12"/>
      <c r="L6" s="84" t="s">
        <v>58</v>
      </c>
    </row>
    <row r="7" spans="1:12" ht="18" customHeight="1">
      <c r="A7" s="57" t="s">
        <v>3</v>
      </c>
      <c r="B7" s="12"/>
      <c r="C7" s="12"/>
      <c r="D7" s="22" t="s">
        <v>193</v>
      </c>
      <c r="E7" s="22"/>
      <c r="F7" s="8" t="s">
        <v>200</v>
      </c>
      <c r="G7" s="7"/>
      <c r="H7" s="8" t="s">
        <v>177</v>
      </c>
      <c r="I7" s="8"/>
      <c r="J7" s="8" t="s">
        <v>200</v>
      </c>
      <c r="K7" s="7"/>
      <c r="L7" s="8" t="s">
        <v>177</v>
      </c>
    </row>
    <row r="8" spans="1:12" ht="18" customHeight="1">
      <c r="A8" s="57"/>
      <c r="B8" s="12"/>
      <c r="C8" s="12"/>
      <c r="E8" s="22"/>
      <c r="F8" s="8" t="s">
        <v>202</v>
      </c>
      <c r="G8" s="7"/>
      <c r="H8" s="8"/>
      <c r="I8" s="8"/>
      <c r="J8" s="8" t="s">
        <v>202</v>
      </c>
      <c r="K8" s="7"/>
      <c r="L8" s="8"/>
    </row>
    <row r="9" spans="1:12" ht="18" customHeight="1">
      <c r="F9" s="177" t="s">
        <v>203</v>
      </c>
      <c r="G9" s="177"/>
      <c r="H9" s="177"/>
      <c r="I9" s="177"/>
      <c r="J9" s="177"/>
      <c r="K9" s="177"/>
      <c r="L9" s="177"/>
    </row>
    <row r="10" spans="1:12" ht="18" customHeight="1">
      <c r="A10" s="58" t="s">
        <v>4</v>
      </c>
      <c r="F10" s="9"/>
      <c r="G10" s="9"/>
      <c r="H10" s="9"/>
      <c r="I10" s="9"/>
      <c r="J10" s="9"/>
      <c r="K10" s="9"/>
      <c r="L10" s="9"/>
    </row>
    <row r="11" spans="1:12" ht="18" customHeight="1">
      <c r="A11" s="75" t="s">
        <v>5</v>
      </c>
      <c r="F11" s="13">
        <v>32463743</v>
      </c>
      <c r="G11" s="13"/>
      <c r="H11" s="13">
        <v>23563041</v>
      </c>
      <c r="I11" s="13"/>
      <c r="J11" s="13">
        <v>679626</v>
      </c>
      <c r="K11" s="13"/>
      <c r="L11" s="13">
        <v>1386407</v>
      </c>
    </row>
    <row r="12" spans="1:12" ht="18" customHeight="1">
      <c r="A12" s="75" t="s">
        <v>199</v>
      </c>
      <c r="D12" s="22">
        <v>3</v>
      </c>
      <c r="F12" s="13">
        <v>6352365</v>
      </c>
      <c r="G12" s="13"/>
      <c r="H12" s="13">
        <v>5324217</v>
      </c>
      <c r="I12" s="13"/>
      <c r="J12" s="13">
        <v>0</v>
      </c>
      <c r="K12" s="13"/>
      <c r="L12" s="13">
        <v>0</v>
      </c>
    </row>
    <row r="13" spans="1:12" ht="18" customHeight="1">
      <c r="A13" s="75" t="s">
        <v>93</v>
      </c>
      <c r="F13" s="13">
        <v>1266834</v>
      </c>
      <c r="G13" s="13"/>
      <c r="H13" s="13">
        <v>1389507</v>
      </c>
      <c r="I13" s="13"/>
      <c r="J13" s="13">
        <v>81933</v>
      </c>
      <c r="K13" s="13"/>
      <c r="L13" s="13">
        <v>95375</v>
      </c>
    </row>
    <row r="14" spans="1:12" ht="18" customHeight="1">
      <c r="A14" s="75" t="s">
        <v>222</v>
      </c>
      <c r="D14" s="22">
        <v>2</v>
      </c>
      <c r="E14" s="75"/>
      <c r="F14" s="157">
        <v>108426</v>
      </c>
      <c r="G14" s="13"/>
      <c r="H14" s="13">
        <v>0</v>
      </c>
      <c r="I14" s="13"/>
      <c r="J14" s="13">
        <v>0</v>
      </c>
      <c r="K14" s="13"/>
      <c r="L14" s="13">
        <v>0</v>
      </c>
    </row>
    <row r="15" spans="1:12" ht="18" customHeight="1">
      <c r="A15" s="75" t="s">
        <v>157</v>
      </c>
      <c r="D15" s="75"/>
      <c r="E15" s="75"/>
      <c r="H15" s="36"/>
      <c r="J15" s="36"/>
      <c r="L15" s="13"/>
    </row>
    <row r="16" spans="1:12" ht="18" customHeight="1">
      <c r="B16" s="75" t="s">
        <v>156</v>
      </c>
      <c r="D16" s="22">
        <v>2</v>
      </c>
      <c r="F16" s="13">
        <v>119361</v>
      </c>
      <c r="G16" s="13"/>
      <c r="H16" s="13">
        <v>98247</v>
      </c>
      <c r="I16" s="13"/>
      <c r="J16" s="13">
        <v>145824</v>
      </c>
      <c r="K16" s="13"/>
      <c r="L16" s="13">
        <v>173030</v>
      </c>
    </row>
    <row r="17" spans="1:12" ht="18" customHeight="1">
      <c r="A17" s="75" t="s">
        <v>104</v>
      </c>
      <c r="D17" s="22">
        <v>2</v>
      </c>
      <c r="F17" s="13">
        <v>0</v>
      </c>
      <c r="G17" s="13"/>
      <c r="H17" s="13">
        <v>0</v>
      </c>
      <c r="I17" s="13"/>
      <c r="J17" s="13">
        <v>149413</v>
      </c>
      <c r="K17" s="13"/>
      <c r="L17" s="13">
        <v>147832</v>
      </c>
    </row>
    <row r="18" spans="1:12" ht="18" customHeight="1">
      <c r="A18" s="75" t="s">
        <v>192</v>
      </c>
      <c r="D18" s="22">
        <v>2</v>
      </c>
      <c r="F18" s="13">
        <v>2009991</v>
      </c>
      <c r="G18" s="13"/>
      <c r="H18" s="13">
        <v>1872965</v>
      </c>
      <c r="I18" s="13"/>
      <c r="J18" s="13">
        <v>0</v>
      </c>
      <c r="K18" s="13"/>
      <c r="L18" s="13">
        <v>0</v>
      </c>
    </row>
    <row r="19" spans="1:12" ht="18" customHeight="1">
      <c r="A19" s="75" t="s">
        <v>6</v>
      </c>
      <c r="F19" s="13">
        <v>2487695</v>
      </c>
      <c r="G19" s="13"/>
      <c r="H19" s="13">
        <v>2513446</v>
      </c>
      <c r="I19" s="13"/>
      <c r="J19" s="13">
        <v>0</v>
      </c>
      <c r="K19" s="13"/>
      <c r="L19" s="13">
        <v>0</v>
      </c>
    </row>
    <row r="20" spans="1:12" ht="18" customHeight="1">
      <c r="A20" s="75" t="s">
        <v>105</v>
      </c>
      <c r="D20" s="22">
        <v>8</v>
      </c>
      <c r="F20" s="13">
        <v>5738930</v>
      </c>
      <c r="G20" s="13"/>
      <c r="H20" s="13">
        <v>6505495</v>
      </c>
      <c r="I20" s="13"/>
      <c r="J20" s="13">
        <v>1603731</v>
      </c>
      <c r="K20" s="13"/>
      <c r="L20" s="13">
        <v>2424903</v>
      </c>
    </row>
    <row r="21" spans="1:12" ht="18" customHeight="1">
      <c r="A21" s="75" t="s">
        <v>158</v>
      </c>
      <c r="D21" s="22">
        <v>8</v>
      </c>
      <c r="F21" s="13">
        <v>97793</v>
      </c>
      <c r="G21" s="13"/>
      <c r="H21" s="13">
        <v>41906</v>
      </c>
      <c r="I21" s="13"/>
      <c r="J21" s="13">
        <v>0</v>
      </c>
      <c r="K21" s="13"/>
      <c r="L21" s="13">
        <v>0</v>
      </c>
    </row>
    <row r="22" spans="1:12" ht="18" customHeight="1">
      <c r="A22" s="75" t="s">
        <v>7</v>
      </c>
      <c r="E22" s="76"/>
      <c r="F22" s="13">
        <v>282746</v>
      </c>
      <c r="G22" s="13"/>
      <c r="H22" s="13">
        <v>309313</v>
      </c>
      <c r="I22" s="13"/>
      <c r="J22" s="13">
        <v>7918</v>
      </c>
      <c r="K22" s="13"/>
      <c r="L22" s="13">
        <v>7319</v>
      </c>
    </row>
    <row r="23" spans="1:12" ht="18" customHeight="1">
      <c r="A23" s="55" t="s">
        <v>8</v>
      </c>
      <c r="E23" s="76"/>
      <c r="F23" s="59">
        <f>SUM(F11:F22)</f>
        <v>50927884</v>
      </c>
      <c r="G23" s="13"/>
      <c r="H23" s="59">
        <f>SUM(H11:H22)</f>
        <v>41618137</v>
      </c>
      <c r="I23" s="77"/>
      <c r="J23" s="59">
        <f>SUM(J11:J22)</f>
        <v>2668445</v>
      </c>
      <c r="K23" s="13"/>
      <c r="L23" s="59">
        <f>SUM(L11:L22)</f>
        <v>4234866</v>
      </c>
    </row>
    <row r="24" spans="1:12" ht="18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 ht="18" customHeight="1">
      <c r="A25" s="58" t="s">
        <v>9</v>
      </c>
      <c r="E25" s="76"/>
      <c r="F25" s="60"/>
      <c r="G25" s="61"/>
      <c r="H25" s="60"/>
      <c r="I25" s="60"/>
      <c r="J25" s="61"/>
      <c r="K25" s="61"/>
      <c r="L25" s="61"/>
    </row>
    <row r="26" spans="1:12" ht="18" customHeight="1">
      <c r="A26" s="75" t="s">
        <v>106</v>
      </c>
      <c r="B26" s="11"/>
      <c r="D26" s="22">
        <v>8</v>
      </c>
      <c r="E26" s="76"/>
      <c r="F26" s="13">
        <v>2752190</v>
      </c>
      <c r="G26" s="13"/>
      <c r="H26" s="13">
        <v>2933674</v>
      </c>
      <c r="I26" s="13"/>
      <c r="J26" s="13">
        <v>1835136</v>
      </c>
      <c r="K26" s="13"/>
      <c r="L26" s="13">
        <v>2033170</v>
      </c>
    </row>
    <row r="27" spans="1:12" ht="18" customHeight="1">
      <c r="A27" s="75" t="s">
        <v>54</v>
      </c>
      <c r="D27" s="22">
        <v>4</v>
      </c>
      <c r="E27" s="76"/>
      <c r="F27" s="13">
        <v>10846404</v>
      </c>
      <c r="G27" s="13"/>
      <c r="H27" s="13">
        <v>10841850</v>
      </c>
      <c r="I27" s="13"/>
      <c r="J27" s="13">
        <v>6506742</v>
      </c>
      <c r="K27" s="13"/>
      <c r="L27" s="13">
        <v>6506742</v>
      </c>
    </row>
    <row r="28" spans="1:12" ht="18" customHeight="1">
      <c r="A28" s="75" t="s">
        <v>10</v>
      </c>
      <c r="E28" s="76"/>
      <c r="F28" s="13">
        <v>0</v>
      </c>
      <c r="G28" s="13"/>
      <c r="H28" s="13">
        <v>0</v>
      </c>
      <c r="I28" s="13"/>
      <c r="J28" s="13">
        <v>85817834</v>
      </c>
      <c r="K28" s="13"/>
      <c r="L28" s="13">
        <v>85817834</v>
      </c>
    </row>
    <row r="29" spans="1:12" ht="18" customHeight="1">
      <c r="A29" s="75" t="s">
        <v>56</v>
      </c>
      <c r="D29" s="22">
        <v>4</v>
      </c>
      <c r="E29" s="76"/>
      <c r="F29" s="13">
        <v>56897224</v>
      </c>
      <c r="G29" s="13"/>
      <c r="H29" s="13">
        <v>52919083</v>
      </c>
      <c r="I29" s="13"/>
      <c r="J29" s="13">
        <v>9115725</v>
      </c>
      <c r="K29" s="13"/>
      <c r="L29" s="13">
        <v>8325358</v>
      </c>
    </row>
    <row r="30" spans="1:12" ht="18" customHeight="1">
      <c r="A30" s="75" t="s">
        <v>107</v>
      </c>
      <c r="D30" s="22">
        <v>2</v>
      </c>
      <c r="F30" s="13">
        <v>222312</v>
      </c>
      <c r="G30" s="13"/>
      <c r="H30" s="13">
        <v>187654</v>
      </c>
      <c r="I30" s="13"/>
      <c r="J30" s="13">
        <v>468750</v>
      </c>
      <c r="K30" s="13"/>
      <c r="L30" s="13">
        <v>399710</v>
      </c>
    </row>
    <row r="31" spans="1:12" ht="18" customHeight="1">
      <c r="A31" s="75" t="s">
        <v>95</v>
      </c>
      <c r="D31" s="22">
        <v>8</v>
      </c>
      <c r="F31" s="13">
        <v>1674609</v>
      </c>
      <c r="G31" s="13"/>
      <c r="H31" s="13">
        <v>898352</v>
      </c>
      <c r="I31" s="13"/>
      <c r="J31" s="13">
        <v>0</v>
      </c>
      <c r="K31" s="13"/>
      <c r="L31" s="13">
        <v>0</v>
      </c>
    </row>
    <row r="32" spans="1:12" ht="18" customHeight="1">
      <c r="A32" s="75" t="s">
        <v>11</v>
      </c>
      <c r="D32" s="22" t="s">
        <v>242</v>
      </c>
      <c r="F32" s="13">
        <v>1706373</v>
      </c>
      <c r="G32" s="13"/>
      <c r="H32" s="13">
        <v>1088772</v>
      </c>
      <c r="I32" s="13"/>
      <c r="J32" s="13">
        <v>4623872</v>
      </c>
      <c r="K32" s="13"/>
      <c r="L32" s="13">
        <v>4371059</v>
      </c>
    </row>
    <row r="33" spans="1:12" ht="18" customHeight="1">
      <c r="A33" s="75" t="s">
        <v>194</v>
      </c>
      <c r="D33" s="22">
        <v>8</v>
      </c>
      <c r="F33" s="13">
        <v>5166503</v>
      </c>
      <c r="G33" s="13"/>
      <c r="H33" s="13">
        <v>4423580</v>
      </c>
      <c r="I33" s="13"/>
      <c r="J33" s="13">
        <v>0</v>
      </c>
      <c r="K33" s="13"/>
      <c r="L33" s="13">
        <v>0</v>
      </c>
    </row>
    <row r="34" spans="1:12" ht="18" customHeight="1">
      <c r="A34" s="75" t="s">
        <v>159</v>
      </c>
      <c r="F34" s="13">
        <v>118239</v>
      </c>
      <c r="G34" s="13"/>
      <c r="H34" s="13">
        <v>125650</v>
      </c>
      <c r="I34" s="13"/>
      <c r="J34" s="13">
        <v>0</v>
      </c>
      <c r="K34" s="13"/>
      <c r="L34" s="13">
        <v>0</v>
      </c>
    </row>
    <row r="35" spans="1:12" ht="18" customHeight="1">
      <c r="A35" s="75" t="s">
        <v>13</v>
      </c>
      <c r="E35" s="76"/>
      <c r="F35" s="13">
        <v>365509</v>
      </c>
      <c r="G35" s="13"/>
      <c r="H35" s="13">
        <v>358098</v>
      </c>
      <c r="I35" s="13"/>
      <c r="J35" s="13">
        <v>305390</v>
      </c>
      <c r="K35" s="13"/>
      <c r="L35" s="13">
        <v>305390</v>
      </c>
    </row>
    <row r="36" spans="1:12" ht="18" customHeight="1">
      <c r="A36" s="75" t="s">
        <v>12</v>
      </c>
      <c r="D36" s="22">
        <v>5</v>
      </c>
      <c r="E36" s="76"/>
      <c r="F36" s="13">
        <v>51872853</v>
      </c>
      <c r="G36" s="13"/>
      <c r="H36" s="13">
        <v>51491701</v>
      </c>
      <c r="I36" s="13"/>
      <c r="J36" s="13">
        <v>472860</v>
      </c>
      <c r="K36" s="13"/>
      <c r="L36" s="13">
        <v>476733</v>
      </c>
    </row>
    <row r="37" spans="1:12" ht="18" customHeight="1">
      <c r="A37" s="75" t="s">
        <v>108</v>
      </c>
      <c r="E37" s="76"/>
      <c r="F37" s="13">
        <v>3816256</v>
      </c>
      <c r="G37" s="13"/>
      <c r="H37" s="13">
        <v>3791568</v>
      </c>
      <c r="I37" s="13"/>
      <c r="J37" s="13">
        <v>46262</v>
      </c>
      <c r="K37" s="13"/>
      <c r="L37" s="13">
        <v>40667</v>
      </c>
    </row>
    <row r="38" spans="1:12" ht="18" customHeight="1">
      <c r="A38" s="75" t="s">
        <v>14</v>
      </c>
      <c r="E38" s="76"/>
      <c r="F38" s="13">
        <v>10371992</v>
      </c>
      <c r="G38" s="13"/>
      <c r="H38" s="13">
        <v>9734343</v>
      </c>
      <c r="I38" s="13"/>
      <c r="J38" s="13">
        <v>0</v>
      </c>
      <c r="K38" s="13"/>
      <c r="L38" s="13">
        <v>0</v>
      </c>
    </row>
    <row r="39" spans="1:12" ht="18" customHeight="1">
      <c r="A39" s="75" t="s">
        <v>195</v>
      </c>
      <c r="E39" s="76"/>
      <c r="F39" s="13">
        <v>9644737</v>
      </c>
      <c r="G39" s="13"/>
      <c r="H39" s="13">
        <v>9532804</v>
      </c>
      <c r="I39" s="13"/>
      <c r="J39" s="13">
        <v>132</v>
      </c>
      <c r="K39" s="13"/>
      <c r="L39" s="13">
        <v>138</v>
      </c>
    </row>
    <row r="40" spans="1:12" ht="18" customHeight="1">
      <c r="A40" s="75" t="s">
        <v>196</v>
      </c>
      <c r="D40" s="22">
        <v>2</v>
      </c>
      <c r="E40" s="75"/>
      <c r="F40" s="13">
        <v>22063075</v>
      </c>
      <c r="G40" s="13"/>
      <c r="H40" s="13">
        <v>21546693</v>
      </c>
      <c r="I40" s="62"/>
      <c r="J40" s="13">
        <v>0</v>
      </c>
      <c r="K40" s="13"/>
      <c r="L40" s="13">
        <v>0</v>
      </c>
    </row>
    <row r="41" spans="1:12" ht="18" customHeight="1">
      <c r="A41" s="75" t="s">
        <v>15</v>
      </c>
      <c r="E41" s="76"/>
      <c r="F41" s="62">
        <v>54387</v>
      </c>
      <c r="G41" s="13"/>
      <c r="H41" s="62">
        <v>0</v>
      </c>
      <c r="I41" s="13"/>
      <c r="J41" s="13">
        <v>66973</v>
      </c>
      <c r="K41" s="13"/>
      <c r="L41" s="13">
        <v>24986</v>
      </c>
    </row>
    <row r="42" spans="1:12" ht="18" customHeight="1">
      <c r="A42" s="75" t="s">
        <v>16</v>
      </c>
      <c r="E42" s="76"/>
      <c r="F42" s="13">
        <v>1911395</v>
      </c>
      <c r="G42" s="13"/>
      <c r="H42" s="13">
        <v>1986989</v>
      </c>
      <c r="I42" s="13"/>
      <c r="J42" s="13">
        <v>4981</v>
      </c>
      <c r="K42" s="13"/>
      <c r="L42" s="13">
        <v>4972</v>
      </c>
    </row>
    <row r="43" spans="1:12" ht="18" customHeight="1">
      <c r="A43" s="63" t="s">
        <v>17</v>
      </c>
      <c r="E43" s="76"/>
      <c r="F43" s="59">
        <f>SUM(F26:F42)</f>
        <v>179484058</v>
      </c>
      <c r="G43" s="13"/>
      <c r="H43" s="59">
        <f>SUM(H26:H42)</f>
        <v>171860811</v>
      </c>
      <c r="I43" s="77"/>
      <c r="J43" s="59">
        <f>SUM(J26:J42)</f>
        <v>109264657</v>
      </c>
      <c r="K43" s="13"/>
      <c r="L43" s="59">
        <f>SUM(L26:L42)</f>
        <v>108306759</v>
      </c>
    </row>
    <row r="44" spans="1:12" ht="18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1:12" ht="18" customHeight="1" thickBot="1">
      <c r="A45" s="63" t="s">
        <v>18</v>
      </c>
      <c r="E45" s="76"/>
      <c r="F45" s="41">
        <f>F23+F43</f>
        <v>230411942</v>
      </c>
      <c r="G45" s="9"/>
      <c r="H45" s="41">
        <f>H23+H43</f>
        <v>213478948</v>
      </c>
      <c r="I45" s="23"/>
      <c r="J45" s="41">
        <f>J23+J43</f>
        <v>111933102</v>
      </c>
      <c r="K45" s="9"/>
      <c r="L45" s="41">
        <f>L23+L43</f>
        <v>112541625</v>
      </c>
    </row>
    <row r="46" spans="1:12" ht="18" customHeight="1" thickTop="1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1:12" ht="18" customHeight="1">
      <c r="A47" s="88" t="s">
        <v>99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</row>
    <row r="48" spans="1:12" ht="18" customHeight="1">
      <c r="A48" s="57" t="s">
        <v>52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</row>
    <row r="49" spans="1:12" ht="12.95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1:12" ht="18" customHeight="1">
      <c r="A50" s="55"/>
      <c r="B50" s="55"/>
      <c r="C50" s="55"/>
      <c r="D50" s="90"/>
      <c r="E50" s="90"/>
      <c r="F50" s="176" t="s">
        <v>0</v>
      </c>
      <c r="G50" s="176"/>
      <c r="H50" s="176"/>
      <c r="I50" s="176"/>
      <c r="J50" s="176" t="s">
        <v>1</v>
      </c>
      <c r="K50" s="176"/>
      <c r="L50" s="176"/>
    </row>
    <row r="51" spans="1:12" ht="18" customHeight="1">
      <c r="D51" s="56"/>
      <c r="E51" s="90"/>
      <c r="F51" s="176" t="s">
        <v>2</v>
      </c>
      <c r="G51" s="176"/>
      <c r="H51" s="176"/>
      <c r="I51" s="176"/>
      <c r="J51" s="176" t="s">
        <v>2</v>
      </c>
      <c r="K51" s="176"/>
      <c r="L51" s="176"/>
    </row>
    <row r="52" spans="1:12" ht="18" customHeight="1">
      <c r="D52" s="56"/>
      <c r="E52" s="90"/>
      <c r="F52" s="155" t="s">
        <v>201</v>
      </c>
      <c r="G52" s="84"/>
      <c r="H52" s="84" t="s">
        <v>58</v>
      </c>
      <c r="I52" s="84"/>
      <c r="J52" s="155" t="s">
        <v>201</v>
      </c>
      <c r="K52" s="84"/>
      <c r="L52" s="84" t="s">
        <v>58</v>
      </c>
    </row>
    <row r="53" spans="1:12" ht="18" customHeight="1">
      <c r="A53" s="57" t="s">
        <v>19</v>
      </c>
      <c r="B53" s="14"/>
      <c r="C53" s="14"/>
      <c r="D53" s="22" t="s">
        <v>193</v>
      </c>
      <c r="E53" s="22"/>
      <c r="F53" s="8" t="s">
        <v>200</v>
      </c>
      <c r="G53" s="7"/>
      <c r="H53" s="8" t="s">
        <v>177</v>
      </c>
      <c r="I53" s="8"/>
      <c r="J53" s="8" t="s">
        <v>200</v>
      </c>
      <c r="K53" s="7"/>
      <c r="L53" s="8" t="s">
        <v>177</v>
      </c>
    </row>
    <row r="54" spans="1:12" ht="18" customHeight="1">
      <c r="A54" s="57"/>
      <c r="B54" s="12"/>
      <c r="C54" s="12"/>
      <c r="E54" s="22"/>
      <c r="F54" s="8" t="s">
        <v>202</v>
      </c>
      <c r="G54" s="7"/>
      <c r="H54" s="8"/>
      <c r="I54" s="8"/>
      <c r="J54" s="8" t="s">
        <v>202</v>
      </c>
      <c r="K54" s="7"/>
      <c r="L54" s="8"/>
    </row>
    <row r="55" spans="1:12" ht="16.5" customHeight="1">
      <c r="E55" s="64"/>
      <c r="F55" s="177" t="s">
        <v>203</v>
      </c>
      <c r="G55" s="177"/>
      <c r="H55" s="177"/>
      <c r="I55" s="177"/>
      <c r="J55" s="177"/>
      <c r="K55" s="177"/>
      <c r="L55" s="177"/>
    </row>
    <row r="56" spans="1:12" ht="18" customHeight="1">
      <c r="A56" s="58" t="s">
        <v>20</v>
      </c>
      <c r="F56" s="9"/>
      <c r="G56" s="9"/>
      <c r="H56" s="9"/>
      <c r="I56" s="9"/>
      <c r="J56" s="9"/>
      <c r="K56" s="9"/>
      <c r="L56" s="9"/>
    </row>
    <row r="57" spans="1:12" ht="18" customHeight="1">
      <c r="A57" s="75" t="s">
        <v>109</v>
      </c>
      <c r="D57" s="22">
        <v>6</v>
      </c>
      <c r="F57" s="9">
        <v>5107510</v>
      </c>
      <c r="G57" s="9"/>
      <c r="H57" s="9">
        <v>1557000</v>
      </c>
      <c r="I57" s="9"/>
      <c r="J57" s="9">
        <v>0</v>
      </c>
      <c r="K57" s="9"/>
      <c r="L57" s="9">
        <v>0</v>
      </c>
    </row>
    <row r="58" spans="1:12" ht="18" customHeight="1">
      <c r="A58" s="75" t="s">
        <v>197</v>
      </c>
      <c r="D58" s="22" t="s">
        <v>235</v>
      </c>
      <c r="F58" s="9">
        <v>0</v>
      </c>
      <c r="G58" s="9"/>
      <c r="H58" s="9">
        <v>387600</v>
      </c>
      <c r="I58" s="9"/>
      <c r="J58" s="9">
        <v>6295000</v>
      </c>
      <c r="K58" s="9"/>
      <c r="L58" s="9">
        <v>6682600</v>
      </c>
    </row>
    <row r="59" spans="1:12" ht="18" customHeight="1">
      <c r="A59" s="75" t="s">
        <v>173</v>
      </c>
      <c r="F59" s="9">
        <v>5936989</v>
      </c>
      <c r="G59" s="9"/>
      <c r="H59" s="9">
        <v>6392776</v>
      </c>
      <c r="I59" s="9"/>
      <c r="J59" s="9">
        <v>326978</v>
      </c>
      <c r="K59" s="9"/>
      <c r="L59" s="9">
        <v>445534</v>
      </c>
    </row>
    <row r="60" spans="1:12" ht="18" customHeight="1">
      <c r="A60" s="75" t="s">
        <v>135</v>
      </c>
      <c r="B60" s="78"/>
      <c r="C60" s="78"/>
      <c r="D60" s="22">
        <v>8</v>
      </c>
      <c r="F60" s="9">
        <v>215661</v>
      </c>
      <c r="G60" s="9"/>
      <c r="H60" s="9">
        <v>331784</v>
      </c>
      <c r="I60" s="9"/>
      <c r="J60" s="9">
        <v>0</v>
      </c>
      <c r="K60" s="9"/>
      <c r="L60" s="9">
        <v>0</v>
      </c>
    </row>
    <row r="61" spans="1:12" ht="18" customHeight="1">
      <c r="A61" s="178" t="s">
        <v>152</v>
      </c>
      <c r="B61" s="178"/>
      <c r="C61" s="178"/>
      <c r="F61" s="9"/>
      <c r="G61" s="9"/>
      <c r="H61" s="9"/>
      <c r="I61" s="9"/>
      <c r="K61" s="9"/>
    </row>
    <row r="62" spans="1:12" ht="18" customHeight="1">
      <c r="A62" s="91"/>
      <c r="B62" s="91" t="s">
        <v>151</v>
      </c>
      <c r="C62" s="91"/>
      <c r="D62" s="22" t="s">
        <v>236</v>
      </c>
      <c r="F62" s="9">
        <v>19285401</v>
      </c>
      <c r="G62" s="9"/>
      <c r="H62" s="9">
        <v>24130656</v>
      </c>
      <c r="I62" s="9"/>
      <c r="J62" s="9">
        <v>16497577</v>
      </c>
      <c r="K62" s="9"/>
      <c r="L62" s="9">
        <v>21494937</v>
      </c>
    </row>
    <row r="63" spans="1:12" ht="18" customHeight="1">
      <c r="A63" s="75" t="s">
        <v>153</v>
      </c>
      <c r="B63" s="11"/>
      <c r="F63" s="9">
        <v>149468</v>
      </c>
      <c r="G63" s="9"/>
      <c r="H63" s="9">
        <v>153116</v>
      </c>
      <c r="I63" s="9"/>
      <c r="J63" s="9">
        <v>18099</v>
      </c>
      <c r="K63" s="9"/>
      <c r="L63" s="9">
        <v>16100</v>
      </c>
    </row>
    <row r="64" spans="1:12" ht="18" customHeight="1">
      <c r="A64" s="75" t="s">
        <v>86</v>
      </c>
      <c r="E64" s="76"/>
      <c r="F64" s="9">
        <v>182045</v>
      </c>
      <c r="G64" s="65"/>
      <c r="H64" s="9">
        <v>80196</v>
      </c>
      <c r="I64" s="9"/>
      <c r="J64" s="9">
        <v>0</v>
      </c>
      <c r="K64" s="10"/>
      <c r="L64" s="9">
        <v>0</v>
      </c>
    </row>
    <row r="65" spans="1:12" ht="18" customHeight="1">
      <c r="A65" s="75" t="s">
        <v>21</v>
      </c>
      <c r="E65" s="76"/>
      <c r="F65" s="9">
        <v>178962</v>
      </c>
      <c r="G65" s="65"/>
      <c r="H65" s="9">
        <v>94043</v>
      </c>
      <c r="I65" s="9"/>
      <c r="J65" s="9">
        <v>47143</v>
      </c>
      <c r="K65" s="10"/>
      <c r="L65" s="9">
        <v>22816</v>
      </c>
    </row>
    <row r="66" spans="1:12" ht="18" customHeight="1">
      <c r="A66" s="55" t="s">
        <v>22</v>
      </c>
      <c r="E66" s="76"/>
      <c r="F66" s="66">
        <f>SUM(F57:F65)</f>
        <v>31056036</v>
      </c>
      <c r="G66" s="9"/>
      <c r="H66" s="66">
        <f>SUM(H57:H65)</f>
        <v>33127171</v>
      </c>
      <c r="I66" s="23"/>
      <c r="J66" s="66">
        <f>SUM(J57:J65)</f>
        <v>23184797</v>
      </c>
      <c r="K66" s="9"/>
      <c r="L66" s="66">
        <f>SUM(L57:L65)</f>
        <v>28661987</v>
      </c>
    </row>
    <row r="67" spans="1:12" ht="9.9499999999999993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</row>
    <row r="68" spans="1:12" ht="18" customHeight="1">
      <c r="A68" s="58" t="s">
        <v>23</v>
      </c>
      <c r="E68" s="76"/>
      <c r="F68" s="67"/>
      <c r="G68" s="61"/>
      <c r="H68" s="67"/>
      <c r="I68" s="67"/>
      <c r="J68" s="67"/>
      <c r="K68" s="61"/>
      <c r="L68" s="67"/>
    </row>
    <row r="69" spans="1:12" ht="18" customHeight="1">
      <c r="A69" s="75" t="s">
        <v>72</v>
      </c>
      <c r="D69" s="22" t="s">
        <v>236</v>
      </c>
      <c r="E69" s="76"/>
      <c r="F69" s="9">
        <v>46744498</v>
      </c>
      <c r="G69" s="61"/>
      <c r="H69" s="9">
        <v>35496629</v>
      </c>
      <c r="I69" s="9"/>
      <c r="J69" s="9">
        <v>5000000</v>
      </c>
      <c r="K69" s="61"/>
      <c r="L69" s="9">
        <v>0</v>
      </c>
    </row>
    <row r="70" spans="1:12" ht="18" customHeight="1">
      <c r="A70" s="75" t="s">
        <v>160</v>
      </c>
      <c r="D70" s="22" t="s">
        <v>236</v>
      </c>
      <c r="E70" s="76"/>
      <c r="F70" s="9">
        <v>320000</v>
      </c>
      <c r="G70" s="61"/>
      <c r="H70" s="9">
        <v>320000</v>
      </c>
      <c r="I70" s="9"/>
      <c r="J70" s="9">
        <v>0</v>
      </c>
      <c r="K70" s="61"/>
      <c r="L70" s="9">
        <v>0</v>
      </c>
    </row>
    <row r="71" spans="1:12" ht="18" customHeight="1">
      <c r="A71" s="75" t="s">
        <v>155</v>
      </c>
      <c r="E71" s="76"/>
      <c r="F71" s="9">
        <v>3461658</v>
      </c>
      <c r="G71" s="9"/>
      <c r="H71" s="9">
        <v>3398270</v>
      </c>
      <c r="I71" s="9"/>
      <c r="J71" s="9">
        <v>29108</v>
      </c>
      <c r="K71" s="9"/>
      <c r="L71" s="9">
        <v>25412</v>
      </c>
    </row>
    <row r="72" spans="1:12" ht="18" customHeight="1">
      <c r="A72" s="75" t="s">
        <v>96</v>
      </c>
      <c r="D72" s="22">
        <v>8</v>
      </c>
      <c r="F72" s="9">
        <v>2444404</v>
      </c>
      <c r="G72" s="9"/>
      <c r="H72" s="9">
        <v>2389528</v>
      </c>
      <c r="I72" s="9"/>
      <c r="J72" s="9">
        <v>0</v>
      </c>
      <c r="K72" s="9"/>
      <c r="L72" s="9">
        <v>0</v>
      </c>
    </row>
    <row r="73" spans="1:12" ht="18" customHeight="1">
      <c r="A73" s="75" t="s">
        <v>24</v>
      </c>
      <c r="D73" s="22" t="s">
        <v>236</v>
      </c>
      <c r="E73" s="76"/>
      <c r="F73" s="9">
        <v>25180966</v>
      </c>
      <c r="G73" s="9"/>
      <c r="H73" s="9">
        <v>24526632</v>
      </c>
      <c r="I73" s="9"/>
      <c r="J73" s="9">
        <v>7992105</v>
      </c>
      <c r="K73" s="9"/>
      <c r="L73" s="9">
        <v>7991638</v>
      </c>
    </row>
    <row r="74" spans="1:12" ht="18" customHeight="1">
      <c r="A74" s="75" t="s">
        <v>25</v>
      </c>
      <c r="E74" s="76"/>
      <c r="F74" s="9">
        <v>5862889</v>
      </c>
      <c r="G74" s="9"/>
      <c r="H74" s="9">
        <v>5501644</v>
      </c>
      <c r="I74" s="9"/>
      <c r="J74" s="9">
        <v>0</v>
      </c>
      <c r="K74" s="9"/>
      <c r="L74" s="9">
        <v>0</v>
      </c>
    </row>
    <row r="75" spans="1:12" ht="18" customHeight="1">
      <c r="A75" s="75" t="s">
        <v>73</v>
      </c>
      <c r="E75" s="76"/>
      <c r="F75" s="9">
        <v>332850</v>
      </c>
      <c r="G75" s="9"/>
      <c r="H75" s="9">
        <v>325901</v>
      </c>
      <c r="I75" s="9"/>
      <c r="J75" s="9">
        <v>216702</v>
      </c>
      <c r="K75" s="9"/>
      <c r="L75" s="9">
        <v>211746</v>
      </c>
    </row>
    <row r="76" spans="1:12" ht="18" customHeight="1">
      <c r="A76" s="75" t="s">
        <v>98</v>
      </c>
      <c r="E76" s="76"/>
      <c r="F76" s="9">
        <v>1288001</v>
      </c>
      <c r="G76" s="9"/>
      <c r="H76" s="9">
        <v>1223487</v>
      </c>
      <c r="I76" s="9"/>
      <c r="J76" s="9">
        <v>0</v>
      </c>
      <c r="K76" s="9"/>
      <c r="L76" s="9">
        <v>0</v>
      </c>
    </row>
    <row r="77" spans="1:12" ht="18" customHeight="1">
      <c r="A77" s="75" t="s">
        <v>110</v>
      </c>
      <c r="E77" s="76"/>
      <c r="F77" s="9">
        <v>37300</v>
      </c>
      <c r="G77" s="9"/>
      <c r="H77" s="9">
        <v>36232</v>
      </c>
      <c r="I77" s="9"/>
      <c r="J77" s="9">
        <v>0</v>
      </c>
      <c r="K77" s="9"/>
      <c r="L77" s="9">
        <v>0</v>
      </c>
    </row>
    <row r="78" spans="1:12" ht="18" customHeight="1">
      <c r="A78" s="55" t="s">
        <v>26</v>
      </c>
      <c r="B78" s="55"/>
      <c r="D78" s="69"/>
      <c r="E78" s="68"/>
      <c r="F78" s="70">
        <f>SUM(F69:F77)</f>
        <v>85672566</v>
      </c>
      <c r="G78" s="9"/>
      <c r="H78" s="70">
        <f>SUM(H69:H77)</f>
        <v>73218323</v>
      </c>
      <c r="I78" s="169"/>
      <c r="J78" s="70">
        <f>SUM(J69:J77)</f>
        <v>13237915</v>
      </c>
      <c r="K78" s="9"/>
      <c r="L78" s="70">
        <f>SUM(L69:L77)</f>
        <v>8228796</v>
      </c>
    </row>
    <row r="79" spans="1:12" ht="7.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</row>
    <row r="80" spans="1:12" ht="18" customHeight="1">
      <c r="A80" s="55" t="s">
        <v>27</v>
      </c>
      <c r="B80" s="55"/>
      <c r="C80" s="55"/>
      <c r="D80" s="69"/>
      <c r="E80" s="68"/>
      <c r="F80" s="37">
        <f>F66+F78</f>
        <v>116728602</v>
      </c>
      <c r="G80" s="9"/>
      <c r="H80" s="37">
        <f>H66+H78</f>
        <v>106345494</v>
      </c>
      <c r="I80" s="23"/>
      <c r="J80" s="37">
        <f>J66+J78</f>
        <v>36422712</v>
      </c>
      <c r="K80" s="9"/>
      <c r="L80" s="37">
        <f>L66+L78</f>
        <v>36890783</v>
      </c>
    </row>
    <row r="81" spans="1:12" ht="7.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</row>
    <row r="82" spans="1:12" ht="17.100000000000001" customHeight="1">
      <c r="A82" s="58" t="s">
        <v>78</v>
      </c>
      <c r="E82" s="76"/>
      <c r="F82" s="9"/>
      <c r="G82" s="9"/>
      <c r="H82" s="9"/>
      <c r="I82" s="9"/>
      <c r="J82" s="9"/>
      <c r="K82" s="9"/>
      <c r="L82" s="9"/>
    </row>
    <row r="83" spans="1:12" ht="16.5" customHeight="1">
      <c r="A83" s="75" t="s">
        <v>63</v>
      </c>
      <c r="E83" s="76"/>
      <c r="F83" s="9"/>
      <c r="G83" s="9"/>
      <c r="H83" s="9"/>
      <c r="I83" s="9"/>
      <c r="J83" s="9"/>
      <c r="K83" s="9"/>
      <c r="L83" s="9"/>
    </row>
    <row r="84" spans="1:12" ht="18" customHeight="1">
      <c r="B84" s="75" t="s">
        <v>89</v>
      </c>
      <c r="E84" s="76"/>
      <c r="F84" s="9"/>
      <c r="G84" s="9"/>
      <c r="H84" s="9"/>
      <c r="I84" s="9"/>
      <c r="J84" s="9"/>
      <c r="K84" s="9"/>
      <c r="L84" s="9"/>
    </row>
    <row r="85" spans="1:12" ht="18" customHeight="1">
      <c r="B85" s="152" t="s">
        <v>189</v>
      </c>
      <c r="C85" s="153"/>
      <c r="E85" s="76"/>
    </row>
    <row r="86" spans="1:12" ht="18" customHeight="1" thickBot="1">
      <c r="B86" s="152"/>
      <c r="C86" s="154" t="s">
        <v>190</v>
      </c>
      <c r="E86" s="76"/>
      <c r="F86" s="79">
        <v>22192308</v>
      </c>
      <c r="G86" s="9"/>
      <c r="H86" s="79">
        <v>22192308</v>
      </c>
      <c r="I86" s="9"/>
      <c r="J86" s="79">
        <v>22192308</v>
      </c>
      <c r="K86" s="9"/>
      <c r="L86" s="79">
        <v>22192308</v>
      </c>
    </row>
    <row r="87" spans="1:12" ht="18" customHeight="1" thickTop="1">
      <c r="B87" s="75" t="s">
        <v>90</v>
      </c>
      <c r="E87" s="76"/>
    </row>
    <row r="88" spans="1:12" ht="18" customHeight="1">
      <c r="B88" s="152" t="s">
        <v>191</v>
      </c>
      <c r="C88" s="153"/>
      <c r="E88" s="76"/>
    </row>
    <row r="89" spans="1:12" ht="15.6" customHeight="1">
      <c r="B89" s="152"/>
      <c r="C89" s="154" t="s">
        <v>190</v>
      </c>
      <c r="E89" s="76"/>
      <c r="F89" s="9">
        <v>21750000</v>
      </c>
      <c r="G89" s="9"/>
      <c r="H89" s="9">
        <v>21750000</v>
      </c>
      <c r="I89" s="9"/>
      <c r="J89" s="9">
        <v>21750000</v>
      </c>
      <c r="K89" s="9"/>
      <c r="L89" s="9">
        <v>21750000</v>
      </c>
    </row>
    <row r="90" spans="1:12" ht="18" customHeight="1">
      <c r="A90" s="75" t="s">
        <v>66</v>
      </c>
      <c r="E90" s="76"/>
      <c r="F90" s="9">
        <v>19279778</v>
      </c>
      <c r="G90" s="10"/>
      <c r="H90" s="9">
        <v>19279778</v>
      </c>
      <c r="I90" s="9"/>
      <c r="J90" s="9">
        <v>19279778</v>
      </c>
      <c r="K90" s="10"/>
      <c r="L90" s="9">
        <v>19279778</v>
      </c>
    </row>
    <row r="91" spans="1:12" ht="18" customHeight="1">
      <c r="A91" s="75" t="s">
        <v>111</v>
      </c>
      <c r="E91" s="76"/>
      <c r="F91" s="9">
        <v>0</v>
      </c>
      <c r="G91" s="10"/>
      <c r="H91" s="9">
        <v>0</v>
      </c>
      <c r="I91" s="9"/>
      <c r="J91" s="13">
        <v>221309</v>
      </c>
      <c r="K91" s="10"/>
      <c r="L91" s="13">
        <v>221309</v>
      </c>
    </row>
    <row r="92" spans="1:12" ht="18" customHeight="1">
      <c r="A92" s="75" t="s">
        <v>28</v>
      </c>
      <c r="F92" s="9"/>
      <c r="G92" s="10"/>
      <c r="H92" s="9"/>
      <c r="I92" s="9"/>
      <c r="J92" s="9"/>
      <c r="K92" s="10"/>
      <c r="L92" s="9"/>
    </row>
    <row r="93" spans="1:12" ht="18" customHeight="1">
      <c r="A93" s="24"/>
      <c r="B93" s="75" t="s">
        <v>91</v>
      </c>
      <c r="E93" s="76"/>
      <c r="F93" s="9"/>
      <c r="G93" s="10"/>
      <c r="H93" s="9"/>
      <c r="I93" s="9"/>
      <c r="J93" s="9"/>
      <c r="K93" s="10"/>
      <c r="L93" s="9"/>
    </row>
    <row r="94" spans="1:12" ht="18" customHeight="1">
      <c r="A94" s="24" t="s">
        <v>92</v>
      </c>
      <c r="E94" s="76"/>
      <c r="F94" s="9">
        <v>2219231</v>
      </c>
      <c r="G94" s="10"/>
      <c r="H94" s="9">
        <v>2219231</v>
      </c>
      <c r="I94" s="9"/>
      <c r="J94" s="9">
        <v>2219231</v>
      </c>
      <c r="K94" s="10"/>
      <c r="L94" s="9">
        <v>2219231</v>
      </c>
    </row>
    <row r="95" spans="1:12" ht="18" customHeight="1">
      <c r="A95" s="24"/>
      <c r="B95" s="75" t="s">
        <v>43</v>
      </c>
      <c r="E95" s="76"/>
      <c r="F95" s="9">
        <v>62464650</v>
      </c>
      <c r="G95" s="10"/>
      <c r="H95" s="9">
        <v>60927823</v>
      </c>
      <c r="I95" s="9"/>
      <c r="J95" s="9">
        <v>32101855</v>
      </c>
      <c r="K95" s="10"/>
      <c r="L95" s="9">
        <v>32083870</v>
      </c>
    </row>
    <row r="96" spans="1:12" ht="18" customHeight="1">
      <c r="A96" s="24" t="s">
        <v>79</v>
      </c>
      <c r="E96" s="76"/>
      <c r="F96" s="156">
        <v>-1269947</v>
      </c>
      <c r="G96" s="10"/>
      <c r="H96" s="156">
        <v>-6179450</v>
      </c>
      <c r="I96" s="9"/>
      <c r="J96" s="156">
        <v>-61783</v>
      </c>
      <c r="K96" s="10"/>
      <c r="L96" s="156">
        <v>96654</v>
      </c>
    </row>
    <row r="97" spans="1:12" ht="18" customHeight="1">
      <c r="A97" s="42" t="s">
        <v>174</v>
      </c>
      <c r="B97" s="55"/>
      <c r="C97" s="55"/>
      <c r="E97" s="68"/>
      <c r="F97" s="27">
        <f>SUM(F89:F96)</f>
        <v>104443712</v>
      </c>
      <c r="G97" s="23"/>
      <c r="H97" s="27">
        <f>SUM(H89:H96)</f>
        <v>97997382</v>
      </c>
      <c r="I97" s="23"/>
      <c r="J97" s="27">
        <f>SUM(J89:J96)</f>
        <v>75510390</v>
      </c>
      <c r="K97" s="23"/>
      <c r="L97" s="27">
        <f>SUM(L89:L96)</f>
        <v>75650842</v>
      </c>
    </row>
    <row r="98" spans="1:12" ht="18" customHeight="1">
      <c r="A98" s="91" t="s">
        <v>29</v>
      </c>
      <c r="B98" s="14"/>
      <c r="C98" s="14"/>
      <c r="D98" s="14"/>
      <c r="E98" s="14"/>
      <c r="F98" s="9">
        <v>9239628</v>
      </c>
      <c r="G98" s="10"/>
      <c r="H98" s="9">
        <v>9136072</v>
      </c>
      <c r="I98" s="9"/>
      <c r="J98" s="13">
        <v>0</v>
      </c>
      <c r="K98" s="10"/>
      <c r="L98" s="13">
        <v>0</v>
      </c>
    </row>
    <row r="99" spans="1:12" ht="18" customHeight="1">
      <c r="A99" s="14" t="s">
        <v>80</v>
      </c>
      <c r="B99" s="14"/>
      <c r="C99" s="14"/>
      <c r="D99" s="14"/>
      <c r="E99" s="14"/>
      <c r="F99" s="66">
        <f>SUM(F97:F98)</f>
        <v>113683340</v>
      </c>
      <c r="G99" s="23"/>
      <c r="H99" s="66">
        <f>SUM(H97:H98)</f>
        <v>107133454</v>
      </c>
      <c r="I99" s="23"/>
      <c r="J99" s="66">
        <f>SUM(J97:J98)</f>
        <v>75510390</v>
      </c>
      <c r="K99" s="23"/>
      <c r="L99" s="66">
        <f>SUM(L97:L98)</f>
        <v>75650842</v>
      </c>
    </row>
    <row r="100" spans="1:12" ht="11.45" customHeight="1">
      <c r="A100" s="14"/>
      <c r="B100" s="14"/>
      <c r="C100" s="14"/>
      <c r="D100" s="14"/>
      <c r="E100" s="14"/>
      <c r="F100" s="23"/>
      <c r="G100" s="23"/>
      <c r="H100" s="23"/>
      <c r="I100" s="23"/>
      <c r="J100" s="23"/>
      <c r="K100" s="23"/>
      <c r="L100" s="23"/>
    </row>
    <row r="101" spans="1:12" ht="18" customHeight="1" thickBot="1">
      <c r="A101" s="42" t="s">
        <v>81</v>
      </c>
      <c r="B101" s="55"/>
      <c r="C101" s="55"/>
      <c r="D101" s="56"/>
      <c r="E101" s="68"/>
      <c r="F101" s="71">
        <f>SUM(F80,F99)</f>
        <v>230411942</v>
      </c>
      <c r="G101" s="23"/>
      <c r="H101" s="71">
        <f>SUM(H80,H99)</f>
        <v>213478948</v>
      </c>
      <c r="I101" s="23"/>
      <c r="J101" s="71">
        <f>SUM(J80,J99)</f>
        <v>111933102</v>
      </c>
      <c r="K101" s="23"/>
      <c r="L101" s="71">
        <f>SUM(L80,L99)</f>
        <v>112541625</v>
      </c>
    </row>
    <row r="102" spans="1:12" ht="11.45" customHeight="1" thickTop="1">
      <c r="A102" s="14"/>
      <c r="B102" s="14"/>
      <c r="C102" s="14"/>
      <c r="D102" s="14"/>
      <c r="E102" s="14"/>
      <c r="F102" s="23"/>
      <c r="G102" s="23"/>
      <c r="H102" s="23"/>
      <c r="I102" s="23"/>
      <c r="J102" s="23"/>
      <c r="K102" s="23"/>
      <c r="L102" s="23"/>
    </row>
    <row r="103" spans="1:12" ht="18" customHeight="1">
      <c r="F103" s="36"/>
      <c r="G103" s="36"/>
      <c r="H103" s="36"/>
      <c r="I103" s="36"/>
      <c r="J103" s="36"/>
      <c r="K103" s="36"/>
      <c r="L103" s="36"/>
    </row>
    <row r="104" spans="1:12" ht="18" customHeight="1">
      <c r="F104" s="36"/>
      <c r="G104" s="36"/>
      <c r="H104" s="36"/>
      <c r="I104" s="36"/>
      <c r="J104" s="36"/>
      <c r="K104" s="36"/>
      <c r="L104" s="36"/>
    </row>
  </sheetData>
  <mergeCells count="11">
    <mergeCell ref="F55:L55"/>
    <mergeCell ref="A61:C61"/>
    <mergeCell ref="F51:I51"/>
    <mergeCell ref="J51:L51"/>
    <mergeCell ref="F50:I50"/>
    <mergeCell ref="J50:L50"/>
    <mergeCell ref="F4:I4"/>
    <mergeCell ref="J4:L4"/>
    <mergeCell ref="F5:I5"/>
    <mergeCell ref="J5:L5"/>
    <mergeCell ref="F9:L9"/>
  </mergeCells>
  <pageMargins left="0.6" right="0.6" top="0.48" bottom="0.5" header="0.5" footer="0.5"/>
  <pageSetup paperSize="9" scale="73" firstPageNumber="2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"/>
  <sheetViews>
    <sheetView view="pageBreakPreview" zoomScale="90" zoomScaleNormal="90" zoomScaleSheetLayoutView="90" workbookViewId="0"/>
  </sheetViews>
  <sheetFormatPr defaultColWidth="9.125" defaultRowHeight="18" customHeight="1"/>
  <cols>
    <col min="1" max="2" width="2.625" style="21" customWidth="1"/>
    <col min="3" max="3" width="46.5" style="21" customWidth="1"/>
    <col min="4" max="4" width="9" style="28" bestFit="1" customWidth="1"/>
    <col min="5" max="5" width="0.875" style="54" customWidth="1"/>
    <col min="6" max="6" width="15.125" style="21" bestFit="1" customWidth="1"/>
    <col min="7" max="7" width="0.875" style="54" customWidth="1"/>
    <col min="8" max="8" width="15.125" style="21" bestFit="1" customWidth="1"/>
    <col min="9" max="9" width="0.875" style="21" customWidth="1"/>
    <col min="10" max="10" width="14.625" style="21" customWidth="1"/>
    <col min="11" max="11" width="0.875" style="21" customWidth="1"/>
    <col min="12" max="12" width="14.625" style="21" customWidth="1"/>
    <col min="13" max="16384" width="9.125" style="21"/>
  </cols>
  <sheetData>
    <row r="1" spans="1:12" s="15" customFormat="1" ht="18" customHeight="1">
      <c r="A1" s="1" t="s">
        <v>99</v>
      </c>
      <c r="B1" s="1"/>
      <c r="C1" s="1"/>
      <c r="D1" s="1"/>
      <c r="E1" s="1"/>
      <c r="F1" s="1"/>
      <c r="G1" s="1"/>
      <c r="H1" s="1"/>
      <c r="I1" s="1"/>
      <c r="J1" s="1"/>
      <c r="K1" s="81"/>
      <c r="L1" s="1"/>
    </row>
    <row r="2" spans="1:12" s="15" customFormat="1" ht="18" customHeight="1">
      <c r="A2" s="16" t="s">
        <v>204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ht="17.100000000000001" customHeight="1">
      <c r="A3" s="17"/>
      <c r="B3" s="18"/>
      <c r="C3" s="18"/>
      <c r="D3" s="20"/>
      <c r="E3" s="19"/>
      <c r="G3" s="19"/>
      <c r="I3" s="170"/>
      <c r="J3" s="19"/>
      <c r="K3" s="19"/>
      <c r="L3" s="19"/>
    </row>
    <row r="4" spans="1:12" ht="18" customHeight="1">
      <c r="A4" s="18"/>
      <c r="B4" s="18"/>
      <c r="C4" s="18"/>
      <c r="D4" s="20"/>
      <c r="E4" s="20"/>
      <c r="F4" s="179" t="s">
        <v>0</v>
      </c>
      <c r="G4" s="179"/>
      <c r="H4" s="179"/>
      <c r="I4" s="90"/>
      <c r="J4" s="179" t="s">
        <v>1</v>
      </c>
      <c r="K4" s="179"/>
      <c r="L4" s="179"/>
    </row>
    <row r="5" spans="1:12" ht="18" customHeight="1">
      <c r="A5" s="18"/>
      <c r="B5" s="18"/>
      <c r="C5" s="18"/>
      <c r="D5" s="22"/>
      <c r="E5" s="22"/>
      <c r="F5" s="179" t="s">
        <v>2</v>
      </c>
      <c r="G5" s="179"/>
      <c r="H5" s="179"/>
      <c r="I5" s="171"/>
      <c r="J5" s="179" t="s">
        <v>2</v>
      </c>
      <c r="K5" s="179"/>
      <c r="L5" s="179"/>
    </row>
    <row r="6" spans="1:12" s="5" customFormat="1" ht="18" customHeight="1">
      <c r="A6" s="4"/>
      <c r="C6" s="4"/>
      <c r="D6" s="6"/>
      <c r="E6" s="6"/>
      <c r="F6" s="180" t="s">
        <v>205</v>
      </c>
      <c r="G6" s="180"/>
      <c r="H6" s="180"/>
      <c r="I6" s="172"/>
      <c r="J6" s="180" t="s">
        <v>205</v>
      </c>
      <c r="K6" s="180"/>
      <c r="L6" s="180"/>
    </row>
    <row r="7" spans="1:12" ht="18" customHeight="1">
      <c r="A7" s="18"/>
      <c r="B7" s="18"/>
      <c r="C7" s="18"/>
      <c r="D7" s="22" t="s">
        <v>193</v>
      </c>
      <c r="E7" s="7"/>
      <c r="F7" s="181" t="s">
        <v>201</v>
      </c>
      <c r="G7" s="180"/>
      <c r="H7" s="180"/>
      <c r="I7" s="84"/>
      <c r="J7" s="181" t="s">
        <v>201</v>
      </c>
      <c r="K7" s="180"/>
      <c r="L7" s="180"/>
    </row>
    <row r="8" spans="1:12" ht="18" customHeight="1">
      <c r="A8" s="18"/>
      <c r="B8" s="18"/>
      <c r="C8" s="18"/>
      <c r="D8" s="22"/>
      <c r="E8" s="7"/>
      <c r="F8" s="8" t="s">
        <v>200</v>
      </c>
      <c r="G8" s="7"/>
      <c r="H8" s="8" t="s">
        <v>177</v>
      </c>
      <c r="I8" s="84"/>
      <c r="J8" s="8" t="s">
        <v>200</v>
      </c>
      <c r="K8" s="7"/>
      <c r="L8" s="8" t="s">
        <v>177</v>
      </c>
    </row>
    <row r="9" spans="1:12" ht="18" customHeight="1">
      <c r="A9" s="18"/>
      <c r="B9" s="18"/>
      <c r="C9" s="18"/>
      <c r="D9" s="22"/>
      <c r="E9" s="22"/>
      <c r="F9" s="177" t="s">
        <v>203</v>
      </c>
      <c r="G9" s="177"/>
      <c r="H9" s="177"/>
      <c r="I9" s="177"/>
      <c r="J9" s="177"/>
      <c r="K9" s="177"/>
      <c r="L9" s="177"/>
    </row>
    <row r="10" spans="1:12" ht="18" customHeight="1">
      <c r="A10" s="21" t="s">
        <v>87</v>
      </c>
      <c r="D10" s="22" t="s">
        <v>221</v>
      </c>
      <c r="E10" s="9"/>
      <c r="F10" s="9">
        <v>8888241</v>
      </c>
      <c r="G10" s="9"/>
      <c r="H10" s="9">
        <v>14492918</v>
      </c>
      <c r="I10" s="9"/>
      <c r="J10" s="9">
        <v>0</v>
      </c>
      <c r="K10" s="9"/>
      <c r="L10" s="9">
        <v>0</v>
      </c>
    </row>
    <row r="11" spans="1:12" ht="18" customHeight="1">
      <c r="A11" s="21" t="s">
        <v>150</v>
      </c>
      <c r="D11" s="22" t="s">
        <v>221</v>
      </c>
      <c r="E11" s="9"/>
      <c r="F11" s="9">
        <v>566912</v>
      </c>
      <c r="G11" s="9"/>
      <c r="H11" s="9">
        <v>627141</v>
      </c>
      <c r="I11" s="9"/>
      <c r="J11" s="9">
        <v>0</v>
      </c>
      <c r="K11" s="9"/>
      <c r="L11" s="9">
        <v>0</v>
      </c>
    </row>
    <row r="12" spans="1:12" ht="18" customHeight="1">
      <c r="A12" s="21" t="s">
        <v>88</v>
      </c>
      <c r="D12" s="22">
        <v>2</v>
      </c>
      <c r="E12" s="9"/>
      <c r="F12" s="156">
        <v>-7977969</v>
      </c>
      <c r="G12" s="9"/>
      <c r="H12" s="156">
        <v>-13776276</v>
      </c>
      <c r="I12" s="9"/>
      <c r="J12" s="156">
        <v>0</v>
      </c>
      <c r="K12" s="9"/>
      <c r="L12" s="156">
        <v>0</v>
      </c>
    </row>
    <row r="13" spans="1:12" ht="18" customHeight="1">
      <c r="A13" s="18" t="s">
        <v>30</v>
      </c>
      <c r="B13" s="18"/>
      <c r="D13" s="22"/>
      <c r="E13" s="23"/>
      <c r="F13" s="23">
        <f>SUM(F10:F12)</f>
        <v>1477184</v>
      </c>
      <c r="G13" s="23"/>
      <c r="H13" s="23">
        <f>SUM(H10:H12)</f>
        <v>1343783</v>
      </c>
      <c r="I13" s="23"/>
      <c r="J13" s="23">
        <f>SUM(J10:J12)</f>
        <v>0</v>
      </c>
      <c r="K13" s="23"/>
      <c r="L13" s="23">
        <f>SUM(L10:L12)</f>
        <v>0</v>
      </c>
    </row>
    <row r="14" spans="1:12" ht="9.9499999999999993" customHeight="1">
      <c r="A14" s="17"/>
      <c r="B14" s="18"/>
      <c r="C14" s="18"/>
      <c r="D14" s="20"/>
      <c r="E14" s="19"/>
      <c r="G14" s="19"/>
      <c r="I14" s="170"/>
      <c r="J14" s="19"/>
      <c r="K14" s="19"/>
      <c r="L14" s="19"/>
    </row>
    <row r="15" spans="1:12" ht="18" customHeight="1">
      <c r="A15" s="21" t="s">
        <v>53</v>
      </c>
      <c r="D15" s="22">
        <v>2</v>
      </c>
      <c r="E15" s="9"/>
      <c r="F15" s="9">
        <v>74770</v>
      </c>
      <c r="G15" s="9"/>
      <c r="H15" s="9">
        <v>64919</v>
      </c>
      <c r="I15" s="9"/>
      <c r="J15" s="9">
        <v>115088</v>
      </c>
      <c r="K15" s="9"/>
      <c r="L15" s="9">
        <v>99055</v>
      </c>
    </row>
    <row r="16" spans="1:12" ht="18" customHeight="1">
      <c r="A16" s="21" t="s">
        <v>32</v>
      </c>
      <c r="D16" s="22">
        <v>2</v>
      </c>
      <c r="E16" s="9"/>
      <c r="F16" s="9">
        <v>433978</v>
      </c>
      <c r="G16" s="9"/>
      <c r="H16" s="9">
        <v>407251</v>
      </c>
      <c r="I16" s="9"/>
      <c r="J16" s="9">
        <v>92878</v>
      </c>
      <c r="K16" s="9"/>
      <c r="L16" s="9">
        <v>64316</v>
      </c>
    </row>
    <row r="17" spans="1:12" ht="18" customHeight="1">
      <c r="A17" s="21" t="s">
        <v>31</v>
      </c>
      <c r="D17" s="22">
        <v>2</v>
      </c>
      <c r="E17" s="9"/>
      <c r="F17" s="9">
        <v>0</v>
      </c>
      <c r="G17" s="9"/>
      <c r="H17" s="9">
        <v>0</v>
      </c>
      <c r="I17" s="9"/>
      <c r="J17" s="9">
        <v>150198</v>
      </c>
      <c r="K17" s="9"/>
      <c r="L17" s="9">
        <v>196565</v>
      </c>
    </row>
    <row r="18" spans="1:12" ht="18" customHeight="1">
      <c r="A18" s="21" t="s">
        <v>33</v>
      </c>
      <c r="D18" s="22">
        <v>2</v>
      </c>
      <c r="E18" s="9"/>
      <c r="F18" s="9">
        <v>87023</v>
      </c>
      <c r="G18" s="9"/>
      <c r="H18" s="9">
        <v>54937</v>
      </c>
      <c r="I18" s="9"/>
      <c r="J18" s="9">
        <v>12148</v>
      </c>
      <c r="K18" s="9"/>
      <c r="L18" s="9">
        <v>5146</v>
      </c>
    </row>
    <row r="19" spans="1:12" ht="18" customHeight="1">
      <c r="A19" s="21" t="s">
        <v>34</v>
      </c>
      <c r="D19" s="22">
        <v>2</v>
      </c>
      <c r="E19" s="9"/>
      <c r="F19" s="9">
        <v>-722373</v>
      </c>
      <c r="G19" s="9"/>
      <c r="H19" s="9">
        <v>-620011</v>
      </c>
      <c r="I19" s="9"/>
      <c r="J19" s="9">
        <v>-236692</v>
      </c>
      <c r="K19" s="9"/>
      <c r="L19" s="9">
        <v>-196136</v>
      </c>
    </row>
    <row r="20" spans="1:12" ht="18" customHeight="1">
      <c r="A20" s="21" t="s">
        <v>59</v>
      </c>
      <c r="D20" s="22"/>
      <c r="E20" s="9"/>
      <c r="F20" s="9">
        <v>121090</v>
      </c>
      <c r="G20" s="9"/>
      <c r="H20" s="9">
        <v>-177096</v>
      </c>
      <c r="I20" s="9"/>
      <c r="J20" s="9">
        <v>141602</v>
      </c>
      <c r="K20" s="9"/>
      <c r="L20" s="9">
        <v>-26928</v>
      </c>
    </row>
    <row r="21" spans="1:12" ht="18" customHeight="1">
      <c r="A21" s="21" t="s">
        <v>226</v>
      </c>
      <c r="D21" s="22"/>
      <c r="E21" s="9"/>
      <c r="F21" s="9">
        <v>436585</v>
      </c>
      <c r="G21" s="9"/>
      <c r="H21" s="9">
        <v>218510</v>
      </c>
      <c r="I21" s="9"/>
      <c r="J21" s="9">
        <v>0</v>
      </c>
      <c r="K21" s="9"/>
      <c r="L21" s="9">
        <v>0</v>
      </c>
    </row>
    <row r="22" spans="1:12" ht="18" customHeight="1">
      <c r="A22" s="24" t="s">
        <v>35</v>
      </c>
      <c r="D22" s="22"/>
      <c r="E22" s="25"/>
      <c r="F22" s="9">
        <v>-1025486</v>
      </c>
      <c r="G22" s="25"/>
      <c r="H22" s="9">
        <v>-1024566</v>
      </c>
      <c r="I22" s="25"/>
      <c r="J22" s="9">
        <v>-259615</v>
      </c>
      <c r="K22" s="25"/>
      <c r="L22" s="9">
        <v>-193641</v>
      </c>
    </row>
    <row r="23" spans="1:12" ht="18" customHeight="1">
      <c r="A23" s="24" t="s">
        <v>116</v>
      </c>
      <c r="D23" s="22"/>
      <c r="E23" s="25"/>
      <c r="G23" s="25"/>
      <c r="H23" s="9"/>
      <c r="I23" s="25"/>
      <c r="J23" s="9"/>
      <c r="K23" s="25"/>
      <c r="L23" s="9"/>
    </row>
    <row r="24" spans="1:12" ht="18" customHeight="1">
      <c r="A24" s="24"/>
      <c r="B24" s="21" t="s">
        <v>117</v>
      </c>
      <c r="D24" s="22">
        <v>4</v>
      </c>
      <c r="E24" s="26"/>
      <c r="F24" s="9">
        <v>946186</v>
      </c>
      <c r="G24" s="26"/>
      <c r="H24" s="9">
        <v>1357672</v>
      </c>
      <c r="I24" s="26"/>
      <c r="J24" s="9">
        <v>0</v>
      </c>
      <c r="K24" s="26"/>
      <c r="L24" s="9">
        <v>0</v>
      </c>
    </row>
    <row r="25" spans="1:12" ht="18" customHeight="1">
      <c r="A25" s="18" t="s">
        <v>225</v>
      </c>
      <c r="D25" s="22"/>
      <c r="E25" s="23"/>
      <c r="F25" s="27">
        <f>SUM(F13:F24)</f>
        <v>1828957</v>
      </c>
      <c r="G25" s="23"/>
      <c r="H25" s="27">
        <f>SUM(H13:H24)</f>
        <v>1625399</v>
      </c>
      <c r="I25" s="23"/>
      <c r="J25" s="27">
        <f>SUM(J13:J24)</f>
        <v>15607</v>
      </c>
      <c r="K25" s="23"/>
      <c r="L25" s="27">
        <f>SUM(L13:L24)</f>
        <v>-51623</v>
      </c>
    </row>
    <row r="26" spans="1:12" ht="18" customHeight="1">
      <c r="A26" s="24" t="s">
        <v>162</v>
      </c>
      <c r="E26" s="25"/>
      <c r="F26" s="156">
        <v>-210919</v>
      </c>
      <c r="G26" s="25"/>
      <c r="H26" s="156">
        <v>-107674</v>
      </c>
      <c r="I26" s="25"/>
      <c r="J26" s="156">
        <v>2378</v>
      </c>
      <c r="K26" s="25"/>
      <c r="L26" s="156">
        <v>1814</v>
      </c>
    </row>
    <row r="27" spans="1:12" ht="18" customHeight="1">
      <c r="A27" s="18" t="s">
        <v>229</v>
      </c>
      <c r="C27" s="18"/>
      <c r="D27" s="30"/>
      <c r="E27" s="29"/>
      <c r="F27" s="31">
        <f>SUM(F25:F26)</f>
        <v>1618038</v>
      </c>
      <c r="G27" s="29"/>
      <c r="H27" s="31">
        <f>SUM(H25:H26)</f>
        <v>1517725</v>
      </c>
      <c r="I27" s="29"/>
      <c r="J27" s="31">
        <f>SUM(J25:J26)</f>
        <v>17985</v>
      </c>
      <c r="K27" s="29"/>
      <c r="L27" s="31">
        <f>SUM(L25:L26)</f>
        <v>-49809</v>
      </c>
    </row>
    <row r="28" spans="1:12" ht="14.1" customHeight="1">
      <c r="A28" s="17"/>
      <c r="B28" s="18"/>
      <c r="C28" s="18"/>
      <c r="D28" s="20"/>
      <c r="E28" s="19"/>
      <c r="G28" s="19"/>
      <c r="I28" s="170"/>
      <c r="J28" s="19"/>
      <c r="K28" s="19"/>
      <c r="L28" s="19"/>
    </row>
    <row r="29" spans="1:12" ht="18" customHeight="1">
      <c r="A29" s="18" t="s">
        <v>100</v>
      </c>
      <c r="C29" s="18"/>
      <c r="D29" s="30"/>
      <c r="E29" s="32"/>
      <c r="F29" s="33"/>
      <c r="G29" s="32"/>
      <c r="H29" s="33"/>
      <c r="I29" s="32"/>
      <c r="J29" s="33"/>
      <c r="K29" s="34"/>
      <c r="L29" s="33"/>
    </row>
    <row r="30" spans="1:12" ht="18" customHeight="1">
      <c r="A30" s="35" t="s">
        <v>75</v>
      </c>
      <c r="C30" s="18"/>
      <c r="D30" s="30"/>
      <c r="E30" s="33"/>
      <c r="F30" s="23"/>
      <c r="G30" s="33"/>
      <c r="H30" s="23"/>
      <c r="I30" s="33"/>
      <c r="J30" s="23"/>
      <c r="K30" s="33"/>
      <c r="L30" s="23"/>
    </row>
    <row r="31" spans="1:12" ht="18" customHeight="1">
      <c r="A31" s="21" t="s">
        <v>113</v>
      </c>
      <c r="E31" s="32"/>
      <c r="F31" s="9">
        <v>4969515</v>
      </c>
      <c r="G31" s="34"/>
      <c r="H31" s="9">
        <v>-1029981</v>
      </c>
      <c r="I31" s="34"/>
      <c r="J31" s="9">
        <v>0</v>
      </c>
      <c r="K31" s="34"/>
      <c r="L31" s="9">
        <v>0</v>
      </c>
    </row>
    <row r="32" spans="1:12" ht="18" customHeight="1">
      <c r="A32" s="21" t="s">
        <v>227</v>
      </c>
      <c r="E32" s="32"/>
      <c r="F32" s="9">
        <v>85573</v>
      </c>
      <c r="G32" s="34"/>
      <c r="H32" s="9">
        <v>-846178</v>
      </c>
      <c r="I32" s="34"/>
      <c r="J32" s="9">
        <v>0</v>
      </c>
      <c r="K32" s="34"/>
      <c r="L32" s="9">
        <v>0</v>
      </c>
    </row>
    <row r="33" spans="1:12" ht="18" customHeight="1">
      <c r="A33" s="21" t="s">
        <v>181</v>
      </c>
      <c r="E33" s="21"/>
      <c r="G33" s="36"/>
      <c r="I33" s="36"/>
      <c r="J33" s="36"/>
      <c r="K33" s="36"/>
      <c r="L33" s="36"/>
    </row>
    <row r="34" spans="1:12" ht="18" customHeight="1">
      <c r="B34" s="21" t="s">
        <v>114</v>
      </c>
      <c r="D34" s="28">
        <v>4</v>
      </c>
      <c r="E34" s="32"/>
      <c r="F34" s="9">
        <v>31000</v>
      </c>
      <c r="G34" s="34"/>
      <c r="H34" s="9">
        <v>-511099</v>
      </c>
      <c r="I34" s="34"/>
      <c r="J34" s="9">
        <v>0</v>
      </c>
      <c r="K34" s="34"/>
      <c r="L34" s="9">
        <v>0</v>
      </c>
    </row>
    <row r="35" spans="1:12" ht="18" customHeight="1">
      <c r="A35" s="21" t="s">
        <v>163</v>
      </c>
      <c r="E35" s="32"/>
      <c r="F35" s="9">
        <v>-20229</v>
      </c>
      <c r="G35" s="34"/>
      <c r="H35" s="9">
        <v>38849</v>
      </c>
      <c r="I35" s="34"/>
      <c r="J35" s="9">
        <v>0</v>
      </c>
      <c r="K35" s="34"/>
      <c r="L35" s="9">
        <v>0</v>
      </c>
    </row>
    <row r="36" spans="1:12" s="18" customFormat="1" ht="18" customHeight="1">
      <c r="A36" s="18" t="s">
        <v>112</v>
      </c>
      <c r="D36" s="30"/>
      <c r="E36" s="33"/>
      <c r="F36" s="66">
        <f>SUM(F31:F35)</f>
        <v>5065859</v>
      </c>
      <c r="G36" s="33"/>
      <c r="H36" s="66">
        <f>SUM(H31:H35)</f>
        <v>-2348409</v>
      </c>
      <c r="I36" s="33"/>
      <c r="J36" s="66">
        <f>SUM(J31:J35)</f>
        <v>0</v>
      </c>
      <c r="K36" s="33"/>
      <c r="L36" s="66">
        <f>SUM(L31:L35)</f>
        <v>0</v>
      </c>
    </row>
    <row r="37" spans="1:12" ht="14.1" customHeight="1">
      <c r="A37" s="17"/>
      <c r="B37" s="18"/>
      <c r="C37" s="18"/>
      <c r="D37" s="30"/>
      <c r="E37" s="38"/>
      <c r="G37" s="38"/>
      <c r="I37" s="170"/>
      <c r="J37" s="38"/>
      <c r="K37" s="38"/>
      <c r="L37" s="38"/>
    </row>
    <row r="38" spans="1:12" s="18" customFormat="1" ht="18" customHeight="1">
      <c r="A38" s="35" t="s">
        <v>76</v>
      </c>
      <c r="D38" s="30"/>
      <c r="E38" s="33"/>
      <c r="F38" s="23"/>
      <c r="G38" s="33"/>
      <c r="H38" s="23"/>
      <c r="I38" s="33"/>
      <c r="J38" s="23"/>
      <c r="K38" s="33"/>
      <c r="L38" s="23"/>
    </row>
    <row r="39" spans="1:12" s="18" customFormat="1" ht="18" customHeight="1">
      <c r="A39" s="21" t="s">
        <v>228</v>
      </c>
      <c r="D39" s="30"/>
      <c r="E39" s="33"/>
      <c r="F39" s="23"/>
      <c r="G39" s="33"/>
      <c r="H39" s="23"/>
      <c r="I39" s="33"/>
      <c r="J39" s="23"/>
      <c r="K39" s="33"/>
      <c r="L39" s="23"/>
    </row>
    <row r="40" spans="1:12" s="18" customFormat="1" ht="18" customHeight="1">
      <c r="A40" s="35"/>
      <c r="B40" s="21" t="s">
        <v>115</v>
      </c>
      <c r="D40" s="28"/>
      <c r="E40" s="33"/>
      <c r="F40" s="9">
        <v>-199812</v>
      </c>
      <c r="G40" s="72"/>
      <c r="H40" s="9">
        <v>-124667</v>
      </c>
      <c r="I40" s="72"/>
      <c r="J40" s="9">
        <v>-198046</v>
      </c>
      <c r="K40" s="72"/>
      <c r="L40" s="9">
        <v>-133300</v>
      </c>
    </row>
    <row r="41" spans="1:12" s="18" customFormat="1" ht="18" customHeight="1">
      <c r="A41" s="21" t="s">
        <v>181</v>
      </c>
      <c r="B41" s="21"/>
      <c r="C41" s="21"/>
      <c r="D41" s="30"/>
      <c r="E41" s="33"/>
      <c r="F41" s="9"/>
      <c r="G41" s="72"/>
      <c r="H41" s="9"/>
      <c r="I41" s="72"/>
      <c r="J41" s="9"/>
      <c r="K41" s="72"/>
      <c r="L41" s="9"/>
    </row>
    <row r="42" spans="1:12" s="18" customFormat="1" ht="18" customHeight="1">
      <c r="A42" s="21"/>
      <c r="B42" s="21" t="s">
        <v>114</v>
      </c>
      <c r="C42" s="21"/>
      <c r="D42" s="28">
        <v>4</v>
      </c>
      <c r="E42" s="39"/>
      <c r="F42" s="9">
        <v>27327</v>
      </c>
      <c r="G42" s="39"/>
      <c r="H42" s="9">
        <v>-7271</v>
      </c>
      <c r="I42" s="39"/>
      <c r="J42" s="80">
        <v>0</v>
      </c>
      <c r="K42" s="39"/>
      <c r="L42" s="80">
        <v>0</v>
      </c>
    </row>
    <row r="43" spans="1:12" s="18" customFormat="1" ht="18" customHeight="1">
      <c r="A43" s="21" t="s">
        <v>102</v>
      </c>
      <c r="D43" s="28"/>
      <c r="E43" s="33"/>
      <c r="F43" s="156">
        <v>39424</v>
      </c>
      <c r="G43" s="80"/>
      <c r="H43" s="156">
        <v>26484</v>
      </c>
      <c r="I43" s="80"/>
      <c r="J43" s="156">
        <v>39609</v>
      </c>
      <c r="K43" s="36"/>
      <c r="L43" s="156">
        <v>26660</v>
      </c>
    </row>
    <row r="44" spans="1:12" s="18" customFormat="1" ht="18" customHeight="1">
      <c r="A44" s="18" t="s">
        <v>77</v>
      </c>
      <c r="D44" s="30"/>
      <c r="F44" s="59">
        <f>SUM(F40:F43)</f>
        <v>-133061</v>
      </c>
      <c r="H44" s="59">
        <f>SUM(H40:H43)</f>
        <v>-105454</v>
      </c>
      <c r="J44" s="59">
        <f>SUM(J40:J43)</f>
        <v>-158437</v>
      </c>
      <c r="L44" s="59">
        <f>SUM(L40:L43)</f>
        <v>-106640</v>
      </c>
    </row>
    <row r="45" spans="1:12" ht="18" customHeight="1">
      <c r="A45" s="18" t="s">
        <v>234</v>
      </c>
      <c r="B45" s="18"/>
      <c r="D45" s="30"/>
      <c r="E45" s="33"/>
      <c r="F45" s="40">
        <f>F36+F44</f>
        <v>4932798</v>
      </c>
      <c r="G45" s="33"/>
      <c r="H45" s="40">
        <f>H36+H44</f>
        <v>-2453863</v>
      </c>
      <c r="I45" s="33"/>
      <c r="J45" s="40">
        <f>J36+J44</f>
        <v>-158437</v>
      </c>
      <c r="K45" s="33"/>
      <c r="L45" s="40">
        <f>L36+L44</f>
        <v>-106640</v>
      </c>
    </row>
    <row r="46" spans="1:12" ht="18" customHeight="1" thickBot="1">
      <c r="A46" s="18" t="s">
        <v>233</v>
      </c>
      <c r="C46" s="18"/>
      <c r="D46" s="30"/>
      <c r="E46" s="33"/>
      <c r="F46" s="41">
        <f>F27+F45</f>
        <v>6550836</v>
      </c>
      <c r="G46" s="33"/>
      <c r="H46" s="41">
        <f>H27+H45</f>
        <v>-936138</v>
      </c>
      <c r="I46" s="89"/>
      <c r="J46" s="41">
        <f>J27+J45</f>
        <v>-140452</v>
      </c>
      <c r="K46" s="173"/>
      <c r="L46" s="41">
        <f>L27+L45</f>
        <v>-156449</v>
      </c>
    </row>
    <row r="47" spans="1:12" ht="14.1" customHeight="1" thickTop="1">
      <c r="A47" s="42"/>
      <c r="B47" s="18"/>
      <c r="C47" s="18"/>
      <c r="D47" s="30"/>
      <c r="E47" s="38"/>
      <c r="G47" s="38"/>
      <c r="I47" s="170"/>
      <c r="J47" s="38"/>
      <c r="K47" s="38"/>
      <c r="L47" s="38"/>
    </row>
    <row r="48" spans="1:12" ht="18" customHeight="1">
      <c r="A48" s="43" t="s">
        <v>187</v>
      </c>
      <c r="B48" s="44"/>
      <c r="C48" s="44"/>
      <c r="E48" s="45"/>
      <c r="F48" s="46"/>
      <c r="G48" s="45"/>
      <c r="H48" s="46"/>
      <c r="J48" s="46"/>
      <c r="L48" s="46"/>
    </row>
    <row r="49" spans="1:12" ht="18" customHeight="1">
      <c r="A49" s="4"/>
      <c r="B49" s="44" t="s">
        <v>175</v>
      </c>
      <c r="C49" s="44"/>
      <c r="E49" s="46"/>
      <c r="F49" s="9">
        <v>1536827</v>
      </c>
      <c r="G49" s="46"/>
      <c r="H49" s="9">
        <v>1447666</v>
      </c>
      <c r="I49" s="46"/>
      <c r="J49" s="9">
        <v>17985</v>
      </c>
      <c r="K49" s="46"/>
      <c r="L49" s="9">
        <v>-49809</v>
      </c>
    </row>
    <row r="50" spans="1:12" ht="18" customHeight="1">
      <c r="A50" s="47"/>
      <c r="B50" s="44" t="s">
        <v>29</v>
      </c>
      <c r="C50" s="44"/>
      <c r="D50" s="48"/>
      <c r="E50" s="46"/>
      <c r="F50" s="9">
        <v>81211</v>
      </c>
      <c r="G50" s="46"/>
      <c r="H50" s="9">
        <v>70059</v>
      </c>
      <c r="I50" s="46"/>
      <c r="J50" s="9">
        <v>0</v>
      </c>
      <c r="K50" s="46"/>
      <c r="L50" s="9">
        <v>0</v>
      </c>
    </row>
    <row r="51" spans="1:12" ht="18" customHeight="1" thickBot="1">
      <c r="A51" s="49" t="s">
        <v>230</v>
      </c>
      <c r="B51" s="44"/>
      <c r="C51" s="44"/>
      <c r="E51" s="46"/>
      <c r="F51" s="50">
        <f>SUM(F49:F50)</f>
        <v>1618038</v>
      </c>
      <c r="G51" s="46"/>
      <c r="H51" s="50">
        <f>SUM(H49:H50)</f>
        <v>1517725</v>
      </c>
      <c r="I51" s="46"/>
      <c r="J51" s="50">
        <f>SUM(J49:J50)</f>
        <v>17985</v>
      </c>
      <c r="K51" s="46"/>
      <c r="L51" s="50">
        <f>SUM(L49:L50)</f>
        <v>-49809</v>
      </c>
    </row>
    <row r="52" spans="1:12" ht="14.1" customHeight="1" thickTop="1">
      <c r="A52" s="17"/>
      <c r="B52" s="18"/>
      <c r="C52" s="18"/>
      <c r="D52" s="20"/>
      <c r="E52" s="19"/>
      <c r="G52" s="19"/>
      <c r="I52" s="170"/>
      <c r="J52" s="19"/>
      <c r="K52" s="19"/>
      <c r="L52" s="19"/>
    </row>
    <row r="53" spans="1:12" ht="18" customHeight="1">
      <c r="A53" s="43" t="s">
        <v>224</v>
      </c>
      <c r="B53" s="44"/>
      <c r="C53" s="44"/>
      <c r="E53" s="45"/>
      <c r="F53" s="46"/>
      <c r="G53" s="45"/>
      <c r="H53" s="46"/>
      <c r="J53" s="46"/>
      <c r="L53" s="46"/>
    </row>
    <row r="54" spans="1:12" ht="18" customHeight="1">
      <c r="A54" s="4"/>
      <c r="B54" s="44" t="s">
        <v>175</v>
      </c>
      <c r="C54" s="44"/>
      <c r="E54" s="46"/>
      <c r="F54" s="9">
        <v>6446330</v>
      </c>
      <c r="G54" s="46"/>
      <c r="H54" s="9">
        <v>-953898</v>
      </c>
      <c r="I54" s="46"/>
      <c r="J54" s="9">
        <v>-140452</v>
      </c>
      <c r="K54" s="46"/>
      <c r="L54" s="9">
        <v>-156449</v>
      </c>
    </row>
    <row r="55" spans="1:12" ht="18" customHeight="1">
      <c r="A55" s="47"/>
      <c r="B55" s="44" t="s">
        <v>29</v>
      </c>
      <c r="C55" s="44"/>
      <c r="D55" s="48"/>
      <c r="E55" s="45"/>
      <c r="F55" s="9">
        <v>104506</v>
      </c>
      <c r="G55" s="45"/>
      <c r="H55" s="9">
        <v>17760</v>
      </c>
      <c r="J55" s="9">
        <v>0</v>
      </c>
      <c r="L55" s="9">
        <v>0</v>
      </c>
    </row>
    <row r="56" spans="1:12" ht="18" customHeight="1" thickBot="1">
      <c r="A56" s="49" t="s">
        <v>231</v>
      </c>
      <c r="B56" s="44"/>
      <c r="C56" s="44"/>
      <c r="E56" s="46"/>
      <c r="F56" s="50">
        <f>SUM(F54:F55)</f>
        <v>6550836</v>
      </c>
      <c r="G56" s="46"/>
      <c r="H56" s="50">
        <f>SUM(H54:H55)</f>
        <v>-936138</v>
      </c>
      <c r="I56" s="46"/>
      <c r="J56" s="50">
        <f>SUM(J54:J55)</f>
        <v>-140452</v>
      </c>
      <c r="K56" s="46"/>
      <c r="L56" s="50">
        <f>SUM(L54:L55)</f>
        <v>-156449</v>
      </c>
    </row>
    <row r="57" spans="1:12" ht="14.1" customHeight="1" thickTop="1">
      <c r="A57" s="17"/>
      <c r="B57" s="18"/>
      <c r="C57" s="18"/>
      <c r="D57" s="20"/>
      <c r="E57" s="19"/>
      <c r="G57" s="19"/>
      <c r="I57" s="170"/>
      <c r="J57" s="19"/>
      <c r="K57" s="19"/>
      <c r="L57" s="19"/>
    </row>
    <row r="58" spans="1:12" s="18" customFormat="1" ht="18" customHeight="1" thickBot="1">
      <c r="A58" s="51" t="s">
        <v>223</v>
      </c>
      <c r="D58" s="28"/>
      <c r="E58" s="52"/>
      <c r="F58" s="53">
        <v>0.71</v>
      </c>
      <c r="G58" s="52"/>
      <c r="H58" s="53">
        <v>0.67</v>
      </c>
      <c r="I58" s="52"/>
      <c r="J58" s="53">
        <v>0.01</v>
      </c>
      <c r="K58" s="52"/>
      <c r="L58" s="53">
        <v>-0.02</v>
      </c>
    </row>
    <row r="59" spans="1:12" ht="18" customHeight="1" thickTop="1">
      <c r="A59" s="17"/>
      <c r="B59" s="18"/>
      <c r="C59" s="18"/>
      <c r="D59" s="20"/>
      <c r="E59" s="19"/>
      <c r="G59" s="19"/>
      <c r="I59" s="170"/>
      <c r="J59" s="19"/>
      <c r="K59" s="19"/>
      <c r="L59" s="19"/>
    </row>
    <row r="60" spans="1:12" ht="18" customHeight="1">
      <c r="F60" s="46"/>
      <c r="H60" s="46"/>
      <c r="J60" s="46"/>
      <c r="L60" s="46"/>
    </row>
    <row r="61" spans="1:12" ht="18" customHeight="1">
      <c r="F61" s="46"/>
      <c r="H61" s="46"/>
      <c r="J61" s="46"/>
      <c r="L61" s="46"/>
    </row>
    <row r="62" spans="1:12" ht="18" customHeight="1">
      <c r="F62" s="46"/>
      <c r="H62" s="46"/>
      <c r="J62" s="46"/>
      <c r="L62" s="46"/>
    </row>
  </sheetData>
  <mergeCells count="9">
    <mergeCell ref="F4:H4"/>
    <mergeCell ref="J4:L4"/>
    <mergeCell ref="F9:L9"/>
    <mergeCell ref="F5:H5"/>
    <mergeCell ref="J5:L5"/>
    <mergeCell ref="F6:H6"/>
    <mergeCell ref="J6:L6"/>
    <mergeCell ref="F7:H7"/>
    <mergeCell ref="J7:L7"/>
  </mergeCells>
  <pageMargins left="0.6" right="0.6" top="0.48" bottom="0.5" header="0.5" footer="0.5"/>
  <pageSetup paperSize="9" scale="68" firstPageNumber="4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E31C4-2887-4DEA-A35F-1F487E954065}">
  <dimension ref="A1:AC36"/>
  <sheetViews>
    <sheetView view="pageBreakPreview" zoomScale="90" zoomScaleNormal="90" zoomScaleSheetLayoutView="90" workbookViewId="0"/>
  </sheetViews>
  <sheetFormatPr defaultColWidth="9.125" defaultRowHeight="15"/>
  <cols>
    <col min="1" max="2" width="2.375" style="2" customWidth="1"/>
    <col min="3" max="3" width="43.875" style="2" customWidth="1"/>
    <col min="4" max="4" width="5.125" style="2" customWidth="1"/>
    <col min="5" max="5" width="13.875" style="2" customWidth="1"/>
    <col min="6" max="6" width="0.875" style="2" customWidth="1"/>
    <col min="7" max="7" width="13.875" style="2" customWidth="1"/>
    <col min="8" max="8" width="0.875" style="2" customWidth="1"/>
    <col min="9" max="9" width="13.75" style="2" bestFit="1" customWidth="1"/>
    <col min="10" max="10" width="0.875" style="2" customWidth="1"/>
    <col min="11" max="11" width="14.75" style="2" bestFit="1" customWidth="1"/>
    <col min="12" max="12" width="0.875" style="2" customWidth="1"/>
    <col min="13" max="13" width="14.375" style="2" bestFit="1" customWidth="1"/>
    <col min="14" max="14" width="0.875" style="2" customWidth="1"/>
    <col min="15" max="15" width="13.625" style="2" customWidth="1"/>
    <col min="16" max="16" width="0.875" style="2" customWidth="1"/>
    <col min="17" max="17" width="14.375" style="2" bestFit="1" customWidth="1"/>
    <col min="18" max="18" width="0.875" style="2" customWidth="1"/>
    <col min="19" max="19" width="13.625" style="2" customWidth="1"/>
    <col min="20" max="20" width="0.875" style="2" customWidth="1"/>
    <col min="21" max="21" width="12.875" style="2" customWidth="1"/>
    <col min="22" max="22" width="0.875" style="2" customWidth="1"/>
    <col min="23" max="23" width="14.375" style="2" bestFit="1" customWidth="1"/>
    <col min="24" max="24" width="0.875" style="2" customWidth="1"/>
    <col min="25" max="25" width="13.875" style="2" customWidth="1"/>
    <col min="26" max="26" width="0.875" style="2" customWidth="1"/>
    <col min="27" max="27" width="13" style="2" customWidth="1"/>
    <col min="28" max="28" width="0.875" style="2" customWidth="1"/>
    <col min="29" max="29" width="14.875" style="2" customWidth="1"/>
    <col min="30" max="16384" width="9.125" style="2"/>
  </cols>
  <sheetData>
    <row r="1" spans="1:29" s="75" customFormat="1" ht="21.95" customHeight="1">
      <c r="A1" s="88" t="s">
        <v>99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29" ht="21.95" customHeight="1">
      <c r="A2" s="81" t="s">
        <v>206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12"/>
    </row>
    <row r="3" spans="1:29" ht="20.100000000000001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2"/>
      <c r="AB3" s="12"/>
      <c r="AC3" s="12"/>
    </row>
    <row r="4" spans="1:29" ht="17.100000000000001" customHeight="1">
      <c r="A4" s="12"/>
      <c r="B4" s="12"/>
      <c r="C4" s="12"/>
      <c r="D4" s="12"/>
      <c r="E4" s="179" t="s">
        <v>97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</row>
    <row r="5" spans="1:29" ht="17.100000000000001" customHeight="1">
      <c r="A5" s="3"/>
      <c r="B5" s="3"/>
      <c r="C5" s="3"/>
      <c r="D5" s="3"/>
      <c r="E5" s="82"/>
      <c r="F5" s="82"/>
      <c r="I5" s="182" t="s">
        <v>36</v>
      </c>
      <c r="J5" s="182"/>
      <c r="K5" s="182"/>
      <c r="L5" s="83"/>
      <c r="M5" s="182" t="s">
        <v>79</v>
      </c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83"/>
      <c r="Z5" s="83"/>
      <c r="AA5" s="83"/>
      <c r="AB5" s="83"/>
      <c r="AC5" s="82"/>
    </row>
    <row r="6" spans="1:29" ht="17.100000000000001" customHeight="1">
      <c r="A6" s="3"/>
      <c r="B6" s="3"/>
      <c r="C6" s="3"/>
      <c r="D6" s="3"/>
      <c r="E6" s="82"/>
      <c r="F6" s="82"/>
      <c r="I6" s="84"/>
      <c r="J6" s="84"/>
      <c r="K6" s="84"/>
      <c r="L6" s="83"/>
      <c r="M6" s="84"/>
      <c r="N6" s="84"/>
      <c r="O6" s="84"/>
      <c r="P6" s="84"/>
      <c r="Q6" s="84"/>
      <c r="R6" s="84"/>
      <c r="S6" s="84" t="s">
        <v>61</v>
      </c>
      <c r="T6" s="84"/>
      <c r="U6" s="84"/>
      <c r="V6" s="84"/>
      <c r="W6" s="84"/>
      <c r="X6" s="83"/>
      <c r="Z6" s="83"/>
      <c r="AA6" s="83"/>
      <c r="AB6" s="83"/>
      <c r="AC6" s="82"/>
    </row>
    <row r="7" spans="1:29" ht="17.100000000000001" customHeight="1">
      <c r="A7" s="3"/>
      <c r="B7" s="3"/>
      <c r="C7" s="3"/>
      <c r="D7" s="3"/>
      <c r="E7" s="82"/>
      <c r="F7" s="82"/>
      <c r="I7" s="84"/>
      <c r="J7" s="84"/>
      <c r="K7" s="84"/>
      <c r="L7" s="83"/>
      <c r="M7" s="84"/>
      <c r="N7" s="84"/>
      <c r="O7" s="83"/>
      <c r="P7" s="84"/>
      <c r="Q7" s="84"/>
      <c r="R7" s="84"/>
      <c r="S7" s="84" t="s">
        <v>62</v>
      </c>
      <c r="T7" s="84"/>
      <c r="U7" s="84"/>
      <c r="V7" s="84"/>
      <c r="W7" s="84"/>
      <c r="X7" s="83"/>
      <c r="Z7" s="83"/>
      <c r="AA7" s="83"/>
      <c r="AB7" s="83"/>
      <c r="AC7" s="82"/>
    </row>
    <row r="8" spans="1:29" ht="17.100000000000001" customHeight="1">
      <c r="A8" s="3"/>
      <c r="B8" s="3"/>
      <c r="C8" s="3"/>
      <c r="D8" s="3"/>
      <c r="E8" s="82"/>
      <c r="F8" s="82"/>
      <c r="I8" s="83"/>
      <c r="J8" s="83"/>
      <c r="K8" s="83"/>
      <c r="L8" s="83"/>
      <c r="M8" s="83"/>
      <c r="N8" s="83"/>
      <c r="O8" s="83"/>
      <c r="P8" s="83"/>
      <c r="Q8" s="83"/>
      <c r="R8" s="83"/>
      <c r="S8" s="83" t="s">
        <v>138</v>
      </c>
      <c r="T8" s="83"/>
      <c r="U8" s="83"/>
      <c r="V8" s="83"/>
      <c r="W8" s="83"/>
      <c r="X8" s="83"/>
      <c r="Y8" s="83"/>
      <c r="Z8" s="83"/>
      <c r="AA8" s="83"/>
      <c r="AB8" s="83"/>
      <c r="AC8" s="83"/>
    </row>
    <row r="9" spans="1:29" ht="17.100000000000001" customHeight="1">
      <c r="A9" s="3"/>
      <c r="B9" s="3"/>
      <c r="C9" s="3"/>
      <c r="D9" s="3"/>
      <c r="E9" s="82"/>
      <c r="F9" s="82"/>
      <c r="I9" s="83"/>
      <c r="J9" s="83"/>
      <c r="K9" s="83"/>
      <c r="L9" s="83"/>
      <c r="M9" s="83"/>
      <c r="N9" s="83"/>
      <c r="O9" s="83"/>
      <c r="P9" s="83"/>
      <c r="Q9" s="83"/>
      <c r="R9" s="83"/>
      <c r="S9" s="83" t="s">
        <v>120</v>
      </c>
      <c r="T9" s="83"/>
      <c r="U9" s="83" t="s">
        <v>171</v>
      </c>
      <c r="V9" s="83"/>
      <c r="W9" s="83"/>
      <c r="X9" s="83"/>
      <c r="Y9" s="83" t="s">
        <v>219</v>
      </c>
      <c r="Z9" s="83"/>
      <c r="AA9" s="83"/>
      <c r="AB9" s="83"/>
      <c r="AC9" s="83"/>
    </row>
    <row r="10" spans="1:29" ht="17.100000000000001" customHeight="1">
      <c r="A10" s="3"/>
      <c r="B10" s="3"/>
      <c r="C10" s="3"/>
      <c r="D10" s="3"/>
      <c r="E10" s="83" t="s">
        <v>38</v>
      </c>
      <c r="F10" s="83"/>
      <c r="G10" s="83"/>
      <c r="H10" s="83"/>
      <c r="M10" s="83"/>
      <c r="N10" s="83"/>
      <c r="O10" s="83"/>
      <c r="P10" s="83"/>
      <c r="Q10" s="83" t="s">
        <v>166</v>
      </c>
      <c r="R10" s="83"/>
      <c r="S10" s="83" t="s">
        <v>121</v>
      </c>
      <c r="T10" s="83"/>
      <c r="U10" s="83" t="s">
        <v>67</v>
      </c>
      <c r="V10" s="83"/>
      <c r="W10" s="83" t="s">
        <v>55</v>
      </c>
      <c r="Y10" s="83" t="s">
        <v>220</v>
      </c>
      <c r="Z10" s="83"/>
      <c r="AA10" s="83" t="s">
        <v>122</v>
      </c>
      <c r="AC10" s="83"/>
    </row>
    <row r="11" spans="1:29" ht="17.100000000000001" customHeight="1">
      <c r="A11" s="82"/>
      <c r="B11" s="82"/>
      <c r="C11" s="85"/>
      <c r="E11" s="83" t="s">
        <v>82</v>
      </c>
      <c r="F11" s="83"/>
      <c r="G11" s="83" t="s">
        <v>39</v>
      </c>
      <c r="H11" s="83"/>
      <c r="I11" s="83"/>
      <c r="J11" s="83"/>
      <c r="K11" s="83"/>
      <c r="L11" s="83"/>
      <c r="M11" s="83" t="s">
        <v>145</v>
      </c>
      <c r="N11" s="83"/>
      <c r="O11" s="83" t="s">
        <v>147</v>
      </c>
      <c r="P11" s="83"/>
      <c r="Q11" s="83" t="s">
        <v>167</v>
      </c>
      <c r="R11" s="83"/>
      <c r="S11" s="83" t="s">
        <v>123</v>
      </c>
      <c r="T11" s="83"/>
      <c r="U11" s="83" t="s">
        <v>68</v>
      </c>
      <c r="V11" s="83"/>
      <c r="W11" s="83" t="s">
        <v>83</v>
      </c>
      <c r="X11" s="83"/>
      <c r="Y11" s="83" t="s">
        <v>118</v>
      </c>
      <c r="Z11" s="83"/>
      <c r="AA11" s="83" t="s">
        <v>124</v>
      </c>
      <c r="AB11" s="83"/>
      <c r="AC11" s="83" t="s">
        <v>37</v>
      </c>
    </row>
    <row r="12" spans="1:29" ht="17.100000000000001" customHeight="1">
      <c r="A12" s="82"/>
      <c r="B12" s="82"/>
      <c r="C12" s="85"/>
      <c r="D12" s="86"/>
      <c r="E12" s="83" t="s">
        <v>40</v>
      </c>
      <c r="F12" s="83"/>
      <c r="G12" s="83" t="s">
        <v>41</v>
      </c>
      <c r="H12" s="83"/>
      <c r="I12" s="83" t="s">
        <v>42</v>
      </c>
      <c r="J12" s="83"/>
      <c r="K12" s="83" t="s">
        <v>43</v>
      </c>
      <c r="L12" s="83"/>
      <c r="M12" s="83" t="s">
        <v>146</v>
      </c>
      <c r="N12" s="83"/>
      <c r="O12" s="83" t="s">
        <v>146</v>
      </c>
      <c r="P12" s="83"/>
      <c r="Q12" s="83" t="s">
        <v>146</v>
      </c>
      <c r="R12" s="83"/>
      <c r="S12" s="83" t="s">
        <v>125</v>
      </c>
      <c r="T12" s="83"/>
      <c r="U12" s="83" t="s">
        <v>69</v>
      </c>
      <c r="V12" s="83"/>
      <c r="W12" s="83" t="s">
        <v>84</v>
      </c>
      <c r="X12" s="83"/>
      <c r="Y12" s="83" t="s">
        <v>119</v>
      </c>
      <c r="Z12" s="83"/>
      <c r="AA12" s="83" t="s">
        <v>126</v>
      </c>
      <c r="AB12" s="83"/>
      <c r="AC12" s="83" t="s">
        <v>44</v>
      </c>
    </row>
    <row r="13" spans="1:29" ht="17.100000000000001" customHeight="1">
      <c r="A13" s="82"/>
      <c r="B13" s="82"/>
      <c r="C13" s="82"/>
      <c r="D13" s="86"/>
      <c r="E13" s="177" t="s">
        <v>210</v>
      </c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4"/>
    </row>
    <row r="14" spans="1:29" ht="17.100000000000001" customHeight="1">
      <c r="A14" s="3" t="s">
        <v>207</v>
      </c>
      <c r="B14" s="3"/>
      <c r="C14" s="3"/>
      <c r="D14" s="8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</row>
    <row r="15" spans="1:29" ht="17.100000000000001" customHeight="1">
      <c r="A15" s="3" t="s">
        <v>178</v>
      </c>
      <c r="B15" s="3"/>
      <c r="C15" s="3"/>
      <c r="D15" s="86"/>
      <c r="E15" s="166">
        <v>21750000</v>
      </c>
      <c r="F15" s="166"/>
      <c r="G15" s="166">
        <v>19279778</v>
      </c>
      <c r="H15" s="166"/>
      <c r="I15" s="166">
        <v>1638780</v>
      </c>
      <c r="J15" s="166"/>
      <c r="K15" s="166">
        <v>59821028</v>
      </c>
      <c r="L15" s="166"/>
      <c r="M15" s="166">
        <v>-2551419</v>
      </c>
      <c r="N15" s="166"/>
      <c r="O15" s="166">
        <v>-2072728</v>
      </c>
      <c r="P15" s="166"/>
      <c r="Q15" s="166">
        <v>-1169983</v>
      </c>
      <c r="R15" s="166"/>
      <c r="S15" s="166">
        <v>1371446</v>
      </c>
      <c r="T15" s="166"/>
      <c r="U15" s="166">
        <v>-38293</v>
      </c>
      <c r="V15" s="166"/>
      <c r="W15" s="166">
        <v>-4460977</v>
      </c>
      <c r="X15" s="163"/>
      <c r="Y15" s="166">
        <v>98028609</v>
      </c>
      <c r="AA15" s="166">
        <v>9374660</v>
      </c>
      <c r="AC15" s="166">
        <f>SUM(Y15:AB15)</f>
        <v>107403269</v>
      </c>
    </row>
    <row r="16" spans="1:29" ht="17.100000000000001" customHeight="1">
      <c r="A16" s="3"/>
      <c r="B16" s="3"/>
      <c r="C16" s="3"/>
      <c r="D16" s="8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3"/>
      <c r="Y16" s="166"/>
      <c r="AA16" s="166"/>
      <c r="AC16" s="166"/>
    </row>
    <row r="17" spans="1:29" ht="17.100000000000001" customHeight="1">
      <c r="A17" s="137" t="s">
        <v>127</v>
      </c>
      <c r="B17" s="94"/>
      <c r="C17" s="94"/>
      <c r="D17" s="8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3"/>
      <c r="Y17" s="166"/>
      <c r="AA17" s="166"/>
      <c r="AC17" s="166"/>
    </row>
    <row r="18" spans="1:29" ht="17.100000000000001" customHeight="1">
      <c r="A18" s="138"/>
      <c r="B18" s="97" t="s">
        <v>168</v>
      </c>
      <c r="C18" s="93"/>
      <c r="D18" s="8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3"/>
      <c r="Y18" s="163"/>
      <c r="AA18" s="166"/>
      <c r="AC18" s="166"/>
    </row>
    <row r="19" spans="1:29" ht="17.100000000000001" customHeight="1">
      <c r="A19" s="98"/>
      <c r="B19" s="98" t="s">
        <v>139</v>
      </c>
      <c r="C19" s="94"/>
      <c r="D19" s="86"/>
      <c r="E19" s="163">
        <v>0</v>
      </c>
      <c r="F19" s="163"/>
      <c r="G19" s="163">
        <v>0</v>
      </c>
      <c r="H19" s="163"/>
      <c r="I19" s="163">
        <v>0</v>
      </c>
      <c r="J19" s="163"/>
      <c r="K19" s="163">
        <v>0</v>
      </c>
      <c r="L19" s="163"/>
      <c r="M19" s="163">
        <v>0</v>
      </c>
      <c r="N19" s="163"/>
      <c r="O19" s="163">
        <v>0</v>
      </c>
      <c r="P19" s="163"/>
      <c r="Q19" s="163">
        <v>0</v>
      </c>
      <c r="R19" s="163"/>
      <c r="S19" s="163">
        <v>0</v>
      </c>
      <c r="T19" s="163"/>
      <c r="U19" s="163">
        <v>0</v>
      </c>
      <c r="V19" s="163"/>
      <c r="W19" s="166">
        <f>SUM(M19:V19)</f>
        <v>0</v>
      </c>
      <c r="X19" s="163"/>
      <c r="Y19" s="163">
        <f>SUM(E19,G19,I19,K19,W19)</f>
        <v>0</v>
      </c>
      <c r="AA19" s="163">
        <v>-2517</v>
      </c>
      <c r="AC19" s="163">
        <f>SUM(Y19:AB19)</f>
        <v>-2517</v>
      </c>
    </row>
    <row r="20" spans="1:29" ht="17.100000000000001" customHeight="1">
      <c r="A20" s="98"/>
      <c r="B20" s="138" t="s">
        <v>169</v>
      </c>
      <c r="C20" s="94"/>
      <c r="D20" s="86"/>
      <c r="E20" s="59">
        <f>SUM(E19:E19)</f>
        <v>0</v>
      </c>
      <c r="F20" s="39"/>
      <c r="G20" s="59">
        <f>SUM(G19:G19)</f>
        <v>0</v>
      </c>
      <c r="H20" s="39"/>
      <c r="I20" s="59">
        <f>SUM(I19:I19)</f>
        <v>0</v>
      </c>
      <c r="J20" s="89"/>
      <c r="K20" s="59">
        <f>SUM(K19:K19)</f>
        <v>0</v>
      </c>
      <c r="L20" s="89"/>
      <c r="M20" s="59">
        <f>SUM(M19:M19)</f>
        <v>0</v>
      </c>
      <c r="N20" s="89"/>
      <c r="O20" s="59">
        <f>SUM(O19:O19)</f>
        <v>0</v>
      </c>
      <c r="P20" s="89"/>
      <c r="Q20" s="59">
        <f>SUM(Q19:Q19)</f>
        <v>0</v>
      </c>
      <c r="R20" s="89"/>
      <c r="S20" s="59">
        <f>SUM(S19:S19)</f>
        <v>0</v>
      </c>
      <c r="T20" s="89"/>
      <c r="U20" s="59">
        <f>SUM(U19:U19)</f>
        <v>0</v>
      </c>
      <c r="V20" s="150"/>
      <c r="W20" s="59">
        <f>SUM(W19:W19)</f>
        <v>0</v>
      </c>
      <c r="X20" s="149"/>
      <c r="Y20" s="59">
        <f>SUM(Y19:Y19)</f>
        <v>0</v>
      </c>
      <c r="Z20" s="150"/>
      <c r="AA20" s="59">
        <f>SUM(AA19:AA19)</f>
        <v>-2517</v>
      </c>
      <c r="AB20" s="163"/>
      <c r="AC20" s="59">
        <f>SUM(AC19:AC19)</f>
        <v>-2517</v>
      </c>
    </row>
    <row r="21" spans="1:29" ht="17.100000000000001" customHeight="1">
      <c r="A21" s="3"/>
      <c r="B21" s="3"/>
      <c r="C21" s="3"/>
      <c r="D21" s="86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6"/>
      <c r="Y21" s="163"/>
      <c r="Z21" s="166"/>
      <c r="AA21" s="163"/>
      <c r="AB21" s="166"/>
      <c r="AC21" s="163"/>
    </row>
    <row r="22" spans="1:29" ht="17.100000000000001" customHeight="1">
      <c r="A22" s="94" t="s">
        <v>161</v>
      </c>
      <c r="B22" s="3"/>
      <c r="C22" s="3"/>
      <c r="D22" s="86"/>
      <c r="E22" s="168">
        <f>E20</f>
        <v>0</v>
      </c>
      <c r="F22" s="166"/>
      <c r="G22" s="168">
        <f>G20</f>
        <v>0</v>
      </c>
      <c r="H22" s="166"/>
      <c r="I22" s="168">
        <f>I20</f>
        <v>0</v>
      </c>
      <c r="J22" s="166"/>
      <c r="K22" s="168">
        <f>K20</f>
        <v>0</v>
      </c>
      <c r="L22" s="166"/>
      <c r="M22" s="168">
        <f>M20</f>
        <v>0</v>
      </c>
      <c r="N22" s="166"/>
      <c r="O22" s="168">
        <f>O20</f>
        <v>0</v>
      </c>
      <c r="P22" s="166"/>
      <c r="Q22" s="168">
        <f>Q20</f>
        <v>0</v>
      </c>
      <c r="R22" s="166"/>
      <c r="S22" s="168">
        <f>S20</f>
        <v>0</v>
      </c>
      <c r="T22" s="166"/>
      <c r="U22" s="168">
        <f>U20</f>
        <v>0</v>
      </c>
      <c r="V22" s="166"/>
      <c r="W22" s="168">
        <f>W20</f>
        <v>0</v>
      </c>
      <c r="X22" s="166"/>
      <c r="Y22" s="168">
        <f>Y20</f>
        <v>0</v>
      </c>
      <c r="Z22" s="3"/>
      <c r="AA22" s="168">
        <f>AA20</f>
        <v>-2517</v>
      </c>
      <c r="AB22" s="3"/>
      <c r="AC22" s="168">
        <f>AC20</f>
        <v>-2517</v>
      </c>
    </row>
    <row r="23" spans="1:29" ht="17.100000000000001" customHeight="1">
      <c r="A23" s="3"/>
      <c r="B23" s="3"/>
      <c r="C23" s="3"/>
      <c r="D23" s="86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6"/>
      <c r="Y23" s="163"/>
      <c r="Z23" s="166"/>
      <c r="AA23" s="163"/>
      <c r="AB23" s="166"/>
      <c r="AC23" s="163"/>
    </row>
    <row r="24" spans="1:29" ht="17.100000000000001" customHeight="1">
      <c r="A24" s="3" t="s">
        <v>232</v>
      </c>
      <c r="B24" s="3"/>
      <c r="C24" s="3"/>
      <c r="D24" s="8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3"/>
      <c r="Y24" s="166"/>
      <c r="Z24" s="163"/>
      <c r="AA24" s="166"/>
      <c r="AB24" s="163"/>
      <c r="AC24" s="166"/>
    </row>
    <row r="25" spans="1:29" ht="17.100000000000001" customHeight="1">
      <c r="B25" s="2" t="s">
        <v>172</v>
      </c>
      <c r="D25" s="86"/>
      <c r="E25" s="163">
        <v>0</v>
      </c>
      <c r="F25" s="163"/>
      <c r="G25" s="163">
        <v>0</v>
      </c>
      <c r="H25" s="163"/>
      <c r="I25" s="163">
        <v>0</v>
      </c>
      <c r="J25" s="163"/>
      <c r="K25" s="163">
        <v>1447666</v>
      </c>
      <c r="L25" s="163"/>
      <c r="M25" s="163">
        <v>0</v>
      </c>
      <c r="N25" s="166"/>
      <c r="O25" s="163">
        <v>0</v>
      </c>
      <c r="P25" s="166"/>
      <c r="Q25" s="163">
        <v>0</v>
      </c>
      <c r="R25" s="166"/>
      <c r="S25" s="163">
        <v>0</v>
      </c>
      <c r="T25" s="166"/>
      <c r="U25" s="163">
        <v>0</v>
      </c>
      <c r="V25" s="166"/>
      <c r="W25" s="166">
        <v>0</v>
      </c>
      <c r="X25" s="163"/>
      <c r="Y25" s="163">
        <v>1447666</v>
      </c>
      <c r="Z25" s="163"/>
      <c r="AA25" s="163">
        <v>70059</v>
      </c>
      <c r="AB25" s="163"/>
      <c r="AC25" s="163">
        <f t="shared" ref="AC25:AC26" si="0">SUM(Y25:AB25)</f>
        <v>1517725</v>
      </c>
    </row>
    <row r="26" spans="1:29" ht="17.100000000000001" customHeight="1">
      <c r="B26" s="2" t="s">
        <v>100</v>
      </c>
      <c r="D26" s="86"/>
      <c r="E26" s="163">
        <v>0</v>
      </c>
      <c r="F26" s="163"/>
      <c r="G26" s="163">
        <v>0</v>
      </c>
      <c r="H26" s="163"/>
      <c r="I26" s="163">
        <v>0</v>
      </c>
      <c r="J26" s="163"/>
      <c r="K26" s="163">
        <v>0</v>
      </c>
      <c r="L26" s="163"/>
      <c r="M26" s="163">
        <v>-1027723</v>
      </c>
      <c r="N26" s="163"/>
      <c r="O26" s="163">
        <v>-98592</v>
      </c>
      <c r="P26" s="163"/>
      <c r="Q26" s="163">
        <v>-756879</v>
      </c>
      <c r="R26" s="163"/>
      <c r="S26" s="163">
        <v>-518370</v>
      </c>
      <c r="T26" s="163"/>
      <c r="U26" s="163">
        <v>0</v>
      </c>
      <c r="V26" s="149"/>
      <c r="W26" s="163">
        <v>-2401564</v>
      </c>
      <c r="X26" s="149"/>
      <c r="Y26" s="163">
        <v>-2401564</v>
      </c>
      <c r="Z26" s="150"/>
      <c r="AA26" s="163">
        <v>-52299</v>
      </c>
      <c r="AC26" s="163">
        <f t="shared" si="0"/>
        <v>-2453863</v>
      </c>
    </row>
    <row r="27" spans="1:29" ht="17.100000000000001" customHeight="1">
      <c r="A27" s="3" t="s">
        <v>233</v>
      </c>
      <c r="B27" s="3"/>
      <c r="C27" s="3"/>
      <c r="D27" s="86"/>
      <c r="E27" s="73">
        <f t="shared" ref="E27:M27" si="1">SUM(E25:E26)</f>
        <v>0</v>
      </c>
      <c r="F27" s="80"/>
      <c r="G27" s="73">
        <f t="shared" si="1"/>
        <v>0</v>
      </c>
      <c r="H27" s="80"/>
      <c r="I27" s="73">
        <f t="shared" si="1"/>
        <v>0</v>
      </c>
      <c r="J27" s="74"/>
      <c r="K27" s="59">
        <f>SUM(K25:K26)</f>
        <v>1447666</v>
      </c>
      <c r="L27" s="74"/>
      <c r="M27" s="59">
        <f t="shared" si="1"/>
        <v>-1027723</v>
      </c>
      <c r="N27" s="89"/>
      <c r="O27" s="59">
        <f>SUM(O25:O26)</f>
        <v>-98592</v>
      </c>
      <c r="P27" s="89"/>
      <c r="Q27" s="59">
        <f t="shared" ref="Q27" si="2">SUM(Q25:Q26)</f>
        <v>-756879</v>
      </c>
      <c r="R27" s="89"/>
      <c r="S27" s="59">
        <f>SUM(S25:S26)</f>
        <v>-518370</v>
      </c>
      <c r="T27" s="89"/>
      <c r="U27" s="59">
        <f>SUM(U25:U26)</f>
        <v>0</v>
      </c>
      <c r="V27" s="150"/>
      <c r="W27" s="59">
        <f>SUM(W25:W26)</f>
        <v>-2401564</v>
      </c>
      <c r="X27" s="149"/>
      <c r="Y27" s="59">
        <f>SUM(Y25:Y26)</f>
        <v>-953898</v>
      </c>
      <c r="Z27" s="150"/>
      <c r="AA27" s="59">
        <f>SUM(AA25:AA26)</f>
        <v>17760</v>
      </c>
      <c r="AB27" s="163"/>
      <c r="AC27" s="59">
        <f>SUM(AC25:AC26)</f>
        <v>-936138</v>
      </c>
    </row>
    <row r="28" spans="1:29" ht="5.45" customHeight="1">
      <c r="C28" s="3"/>
      <c r="D28" s="86"/>
      <c r="E28" s="163"/>
      <c r="F28" s="166"/>
      <c r="G28" s="163"/>
      <c r="H28" s="166"/>
      <c r="I28" s="163"/>
      <c r="J28" s="166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77"/>
      <c r="Y28" s="163"/>
      <c r="Z28" s="77"/>
      <c r="AA28" s="163"/>
      <c r="AB28" s="166"/>
      <c r="AC28" s="166"/>
    </row>
    <row r="29" spans="1:29" ht="17.100000000000001" customHeight="1" thickBot="1">
      <c r="A29" s="3" t="s">
        <v>211</v>
      </c>
      <c r="B29" s="3"/>
      <c r="D29" s="86"/>
      <c r="E29" s="175">
        <f>SUM(E15,E22,E27)</f>
        <v>21750000</v>
      </c>
      <c r="F29" s="166"/>
      <c r="G29" s="175">
        <f>SUM(G15,G22,G27)</f>
        <v>19279778</v>
      </c>
      <c r="H29" s="166"/>
      <c r="I29" s="175">
        <f>SUM(I15,I22,I27)</f>
        <v>1638780</v>
      </c>
      <c r="J29" s="166"/>
      <c r="K29" s="175">
        <f>SUM(K15,K22,K27)</f>
        <v>61268694</v>
      </c>
      <c r="L29" s="166"/>
      <c r="M29" s="175">
        <f>SUM(M15,M22,M27)</f>
        <v>-3579142</v>
      </c>
      <c r="N29" s="166"/>
      <c r="O29" s="175">
        <f>SUM(O15,O22,O27)</f>
        <v>-2171320</v>
      </c>
      <c r="P29" s="166"/>
      <c r="Q29" s="175">
        <f>SUM(Q15,Q22,Q27)</f>
        <v>-1926862</v>
      </c>
      <c r="R29" s="166"/>
      <c r="S29" s="175">
        <f>SUM(S15,S22,S27)</f>
        <v>853076</v>
      </c>
      <c r="T29" s="166"/>
      <c r="U29" s="175">
        <f>SUM(U15,U22,U27)</f>
        <v>-38293</v>
      </c>
      <c r="V29" s="166"/>
      <c r="W29" s="175">
        <f>SUM(W15,W22,W27)</f>
        <v>-6862541</v>
      </c>
      <c r="Y29" s="175">
        <f>SUM(Y15,Y22,Y27)</f>
        <v>97074711</v>
      </c>
      <c r="AA29" s="175">
        <f>SUM(AA15,AA22,AA27)</f>
        <v>9389903</v>
      </c>
      <c r="AC29" s="175">
        <f>SUM(AC15,AC22,AC27)</f>
        <v>106464614</v>
      </c>
    </row>
    <row r="30" spans="1:29" ht="5.45" customHeight="1" thickTop="1">
      <c r="D30" s="86"/>
    </row>
    <row r="31" spans="1:29" ht="17.100000000000001" customHeight="1">
      <c r="Y31" s="163"/>
      <c r="AA31" s="163"/>
      <c r="AC31" s="36"/>
    </row>
    <row r="32" spans="1:29" ht="17.100000000000001" customHeight="1"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</row>
    <row r="33" spans="5:29">
      <c r="E33" s="163"/>
      <c r="G33" s="163"/>
      <c r="I33" s="163"/>
      <c r="K33" s="163"/>
      <c r="M33" s="163"/>
      <c r="O33" s="163"/>
      <c r="Q33" s="163"/>
      <c r="S33" s="163"/>
      <c r="U33" s="163"/>
      <c r="W33" s="163"/>
      <c r="Y33" s="163"/>
      <c r="AA33" s="163"/>
      <c r="AC33" s="163"/>
    </row>
    <row r="34" spans="5:29">
      <c r="W34" s="163"/>
      <c r="Y34" s="13"/>
      <c r="AA34" s="163"/>
      <c r="AC34" s="163"/>
    </row>
    <row r="35" spans="5:29">
      <c r="Y35" s="163"/>
      <c r="AA35" s="163"/>
    </row>
    <row r="36" spans="5:29">
      <c r="Y36" s="163"/>
    </row>
  </sheetData>
  <mergeCells count="4">
    <mergeCell ref="E4:AC4"/>
    <mergeCell ref="I5:K5"/>
    <mergeCell ref="M5:W5"/>
    <mergeCell ref="E13:AB13"/>
  </mergeCells>
  <pageMargins left="0.5" right="0.4" top="0.48" bottom="0.5" header="0.5" footer="0.5"/>
  <pageSetup paperSize="9" scale="52" firstPageNumber="5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D636-616D-4F27-9F50-16DCC7689158}">
  <dimension ref="A1:AC36"/>
  <sheetViews>
    <sheetView view="pageBreakPreview" zoomScale="90" zoomScaleNormal="90" zoomScaleSheetLayoutView="90" workbookViewId="0"/>
  </sheetViews>
  <sheetFormatPr defaultColWidth="9.125" defaultRowHeight="15"/>
  <cols>
    <col min="1" max="2" width="2.375" style="2" customWidth="1"/>
    <col min="3" max="3" width="42.75" style="2" customWidth="1"/>
    <col min="4" max="4" width="5.125" style="2" customWidth="1"/>
    <col min="5" max="5" width="13.125" style="2" customWidth="1"/>
    <col min="6" max="6" width="0.875" style="2" customWidth="1"/>
    <col min="7" max="7" width="12.25" style="2" customWidth="1"/>
    <col min="8" max="8" width="0.875" style="2" customWidth="1"/>
    <col min="9" max="9" width="12.125" style="2" customWidth="1"/>
    <col min="10" max="10" width="0.875" style="2" customWidth="1"/>
    <col min="11" max="11" width="14.75" style="2" bestFit="1" customWidth="1"/>
    <col min="12" max="12" width="0.875" style="2" customWidth="1"/>
    <col min="13" max="13" width="11.875" style="2" customWidth="1"/>
    <col min="14" max="14" width="0.875" style="2" customWidth="1"/>
    <col min="15" max="15" width="12.125" style="2" customWidth="1"/>
    <col min="16" max="16" width="0.875" style="2" customWidth="1"/>
    <col min="17" max="17" width="12.625" style="2" customWidth="1"/>
    <col min="18" max="18" width="0.875" style="2" customWidth="1"/>
    <col min="19" max="19" width="13.625" style="2" customWidth="1"/>
    <col min="20" max="20" width="0.875" style="2" customWidth="1"/>
    <col min="21" max="21" width="12.875" style="2" customWidth="1"/>
    <col min="22" max="22" width="0.875" style="2" customWidth="1"/>
    <col min="23" max="23" width="12.75" style="2" customWidth="1"/>
    <col min="24" max="24" width="0.875" style="2" customWidth="1"/>
    <col min="25" max="25" width="13.875" style="2" customWidth="1"/>
    <col min="26" max="26" width="0.875" style="2" customWidth="1"/>
    <col min="27" max="27" width="12.375" style="2" customWidth="1"/>
    <col min="28" max="28" width="0.875" style="2" customWidth="1"/>
    <col min="29" max="29" width="14.875" style="2" customWidth="1"/>
    <col min="30" max="16384" width="9.125" style="2"/>
  </cols>
  <sheetData>
    <row r="1" spans="1:29" s="75" customFormat="1" ht="21.95" customHeight="1">
      <c r="A1" s="88" t="s">
        <v>99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29" ht="21.95" customHeight="1">
      <c r="A2" s="81" t="s">
        <v>206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12"/>
    </row>
    <row r="3" spans="1:29" ht="20.100000000000001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2"/>
      <c r="AB3" s="12"/>
      <c r="AC3" s="12"/>
    </row>
    <row r="4" spans="1:29" ht="17.100000000000001" customHeight="1">
      <c r="A4" s="12"/>
      <c r="B4" s="12"/>
      <c r="C4" s="12"/>
      <c r="D4" s="12"/>
      <c r="E4" s="179" t="s">
        <v>97</v>
      </c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</row>
    <row r="5" spans="1:29" ht="17.100000000000001" customHeight="1">
      <c r="A5" s="3"/>
      <c r="B5" s="3"/>
      <c r="C5" s="3"/>
      <c r="D5" s="3"/>
      <c r="E5" s="82"/>
      <c r="F5" s="82"/>
      <c r="I5" s="182" t="s">
        <v>36</v>
      </c>
      <c r="J5" s="182"/>
      <c r="K5" s="182"/>
      <c r="L5" s="83"/>
      <c r="M5" s="182" t="s">
        <v>79</v>
      </c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83"/>
      <c r="Z5" s="83"/>
      <c r="AA5" s="83"/>
      <c r="AB5" s="83"/>
      <c r="AC5" s="82"/>
    </row>
    <row r="6" spans="1:29" ht="17.100000000000001" customHeight="1">
      <c r="A6" s="3"/>
      <c r="B6" s="3"/>
      <c r="C6" s="3"/>
      <c r="D6" s="3"/>
      <c r="E6" s="82"/>
      <c r="F6" s="82"/>
      <c r="I6" s="84"/>
      <c r="J6" s="84"/>
      <c r="K6" s="84"/>
      <c r="L6" s="83"/>
      <c r="M6" s="84"/>
      <c r="N6" s="84"/>
      <c r="O6" s="84"/>
      <c r="P6" s="84"/>
      <c r="Q6" s="84"/>
      <c r="R6" s="84"/>
      <c r="S6" s="84" t="s">
        <v>61</v>
      </c>
      <c r="T6" s="84"/>
      <c r="U6" s="84"/>
      <c r="V6" s="84"/>
      <c r="W6" s="84"/>
      <c r="X6" s="83"/>
      <c r="Z6" s="83"/>
      <c r="AA6" s="83"/>
      <c r="AB6" s="83"/>
      <c r="AC6" s="82"/>
    </row>
    <row r="7" spans="1:29" ht="17.100000000000001" customHeight="1">
      <c r="A7" s="3"/>
      <c r="B7" s="3"/>
      <c r="C7" s="3"/>
      <c r="D7" s="3"/>
      <c r="E7" s="82"/>
      <c r="F7" s="82"/>
      <c r="I7" s="84"/>
      <c r="J7" s="84"/>
      <c r="K7" s="84"/>
      <c r="L7" s="83"/>
      <c r="M7" s="84"/>
      <c r="N7" s="84"/>
      <c r="O7" s="83"/>
      <c r="P7" s="84"/>
      <c r="Q7" s="84"/>
      <c r="R7" s="84"/>
      <c r="S7" s="84" t="s">
        <v>62</v>
      </c>
      <c r="T7" s="84"/>
      <c r="U7" s="84"/>
      <c r="V7" s="84"/>
      <c r="W7" s="84"/>
      <c r="X7" s="83"/>
      <c r="Z7" s="83"/>
      <c r="AA7" s="83"/>
      <c r="AB7" s="83"/>
      <c r="AC7" s="82"/>
    </row>
    <row r="8" spans="1:29" ht="17.100000000000001" customHeight="1">
      <c r="A8" s="3"/>
      <c r="B8" s="3"/>
      <c r="C8" s="3"/>
      <c r="D8" s="3"/>
      <c r="E8" s="82"/>
      <c r="F8" s="82"/>
      <c r="I8" s="83"/>
      <c r="J8" s="83"/>
      <c r="K8" s="83"/>
      <c r="L8" s="83"/>
      <c r="M8" s="83"/>
      <c r="N8" s="83"/>
      <c r="O8" s="83"/>
      <c r="P8" s="83"/>
      <c r="Q8" s="83"/>
      <c r="R8" s="83"/>
      <c r="S8" s="83" t="s">
        <v>138</v>
      </c>
      <c r="T8" s="83"/>
      <c r="U8" s="83"/>
      <c r="V8" s="83"/>
      <c r="W8" s="83"/>
      <c r="X8" s="83"/>
      <c r="Y8" s="83"/>
      <c r="Z8" s="83"/>
      <c r="AA8" s="83"/>
      <c r="AB8" s="83"/>
      <c r="AC8" s="83"/>
    </row>
    <row r="9" spans="1:29" ht="17.100000000000001" customHeight="1">
      <c r="A9" s="3"/>
      <c r="B9" s="3"/>
      <c r="C9" s="3"/>
      <c r="D9" s="3"/>
      <c r="E9" s="82"/>
      <c r="F9" s="82"/>
      <c r="I9" s="83"/>
      <c r="J9" s="83"/>
      <c r="K9" s="83"/>
      <c r="L9" s="83"/>
      <c r="M9" s="83"/>
      <c r="N9" s="83"/>
      <c r="O9" s="83"/>
      <c r="P9" s="83"/>
      <c r="Q9" s="83"/>
      <c r="R9" s="83"/>
      <c r="S9" s="83" t="s">
        <v>120</v>
      </c>
      <c r="T9" s="83"/>
      <c r="U9" s="83" t="s">
        <v>171</v>
      </c>
      <c r="V9" s="83"/>
      <c r="W9" s="83"/>
      <c r="X9" s="83"/>
      <c r="Y9" s="83" t="s">
        <v>219</v>
      </c>
      <c r="Z9" s="83"/>
      <c r="AA9" s="83"/>
      <c r="AB9" s="83"/>
      <c r="AC9" s="83"/>
    </row>
    <row r="10" spans="1:29" ht="17.100000000000001" customHeight="1">
      <c r="A10" s="3"/>
      <c r="B10" s="3"/>
      <c r="C10" s="3"/>
      <c r="D10" s="3"/>
      <c r="E10" s="83" t="s">
        <v>38</v>
      </c>
      <c r="F10" s="83"/>
      <c r="G10" s="83"/>
      <c r="H10" s="83"/>
      <c r="M10" s="83"/>
      <c r="N10" s="83"/>
      <c r="O10" s="83"/>
      <c r="P10" s="83"/>
      <c r="Q10" s="83" t="s">
        <v>166</v>
      </c>
      <c r="R10" s="83"/>
      <c r="S10" s="83" t="s">
        <v>121</v>
      </c>
      <c r="T10" s="83"/>
      <c r="U10" s="83" t="s">
        <v>67</v>
      </c>
      <c r="V10" s="83"/>
      <c r="W10" s="83" t="s">
        <v>55</v>
      </c>
      <c r="Y10" s="83" t="s">
        <v>220</v>
      </c>
      <c r="Z10" s="83"/>
      <c r="AA10" s="83" t="s">
        <v>122</v>
      </c>
      <c r="AC10" s="83"/>
    </row>
    <row r="11" spans="1:29" ht="17.100000000000001" customHeight="1">
      <c r="A11" s="82"/>
      <c r="B11" s="82"/>
      <c r="C11" s="85"/>
      <c r="E11" s="83" t="s">
        <v>82</v>
      </c>
      <c r="F11" s="83"/>
      <c r="G11" s="83" t="s">
        <v>39</v>
      </c>
      <c r="H11" s="83"/>
      <c r="I11" s="83"/>
      <c r="J11" s="83"/>
      <c r="K11" s="83"/>
      <c r="L11" s="83"/>
      <c r="M11" s="83" t="s">
        <v>145</v>
      </c>
      <c r="N11" s="83"/>
      <c r="O11" s="83" t="s">
        <v>147</v>
      </c>
      <c r="P11" s="83"/>
      <c r="Q11" s="83" t="s">
        <v>167</v>
      </c>
      <c r="R11" s="83"/>
      <c r="S11" s="83" t="s">
        <v>123</v>
      </c>
      <c r="T11" s="83"/>
      <c r="U11" s="83" t="s">
        <v>68</v>
      </c>
      <c r="V11" s="83"/>
      <c r="W11" s="83" t="s">
        <v>83</v>
      </c>
      <c r="X11" s="83"/>
      <c r="Y11" s="83" t="s">
        <v>118</v>
      </c>
      <c r="Z11" s="83"/>
      <c r="AA11" s="83" t="s">
        <v>124</v>
      </c>
      <c r="AB11" s="83"/>
      <c r="AC11" s="83" t="s">
        <v>37</v>
      </c>
    </row>
    <row r="12" spans="1:29" ht="17.100000000000001" customHeight="1">
      <c r="A12" s="82"/>
      <c r="B12" s="82"/>
      <c r="C12" s="85"/>
      <c r="D12" s="86"/>
      <c r="E12" s="83" t="s">
        <v>40</v>
      </c>
      <c r="F12" s="83"/>
      <c r="G12" s="83" t="s">
        <v>41</v>
      </c>
      <c r="H12" s="83"/>
      <c r="I12" s="83" t="s">
        <v>42</v>
      </c>
      <c r="J12" s="83"/>
      <c r="K12" s="83" t="s">
        <v>43</v>
      </c>
      <c r="L12" s="83"/>
      <c r="M12" s="83" t="s">
        <v>146</v>
      </c>
      <c r="N12" s="83"/>
      <c r="O12" s="83" t="s">
        <v>146</v>
      </c>
      <c r="P12" s="83"/>
      <c r="Q12" s="83" t="s">
        <v>146</v>
      </c>
      <c r="R12" s="83"/>
      <c r="S12" s="83" t="s">
        <v>125</v>
      </c>
      <c r="T12" s="83"/>
      <c r="U12" s="83" t="s">
        <v>69</v>
      </c>
      <c r="V12" s="83"/>
      <c r="W12" s="83" t="s">
        <v>84</v>
      </c>
      <c r="X12" s="83"/>
      <c r="Y12" s="83" t="s">
        <v>119</v>
      </c>
      <c r="Z12" s="83"/>
      <c r="AA12" s="83" t="s">
        <v>126</v>
      </c>
      <c r="AB12" s="83"/>
      <c r="AC12" s="83" t="s">
        <v>44</v>
      </c>
    </row>
    <row r="13" spans="1:29" ht="17.100000000000001" customHeight="1">
      <c r="A13" s="82"/>
      <c r="B13" s="82"/>
      <c r="C13" s="82"/>
      <c r="D13" s="86"/>
      <c r="E13" s="177" t="s">
        <v>210</v>
      </c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4"/>
    </row>
    <row r="14" spans="1:29" ht="17.100000000000001" customHeight="1">
      <c r="A14" s="3" t="s">
        <v>208</v>
      </c>
      <c r="B14" s="3"/>
      <c r="C14" s="3"/>
      <c r="D14" s="8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</row>
    <row r="15" spans="1:29" ht="17.100000000000001" customHeight="1">
      <c r="A15" s="3" t="s">
        <v>209</v>
      </c>
      <c r="B15" s="3"/>
      <c r="C15" s="3"/>
      <c r="D15" s="86"/>
      <c r="E15" s="166">
        <v>21750000</v>
      </c>
      <c r="F15" s="166"/>
      <c r="G15" s="166">
        <v>19279778</v>
      </c>
      <c r="H15" s="166">
        <v>0</v>
      </c>
      <c r="I15" s="166">
        <v>2219231</v>
      </c>
      <c r="J15" s="166">
        <v>0</v>
      </c>
      <c r="K15" s="166">
        <v>60927823</v>
      </c>
      <c r="L15" s="166"/>
      <c r="M15" s="166">
        <v>-2992325</v>
      </c>
      <c r="N15" s="166"/>
      <c r="O15" s="166">
        <v>-2611532</v>
      </c>
      <c r="P15" s="166"/>
      <c r="Q15" s="166">
        <v>-789633</v>
      </c>
      <c r="R15" s="166"/>
      <c r="S15" s="166">
        <v>272159</v>
      </c>
      <c r="T15" s="166"/>
      <c r="U15" s="166">
        <v>-58119</v>
      </c>
      <c r="V15" s="166"/>
      <c r="W15" s="166">
        <v>-6179450</v>
      </c>
      <c r="X15" s="163"/>
      <c r="Y15" s="166">
        <v>97997382</v>
      </c>
      <c r="AA15" s="166">
        <v>9136072</v>
      </c>
      <c r="AC15" s="166">
        <v>107133454</v>
      </c>
    </row>
    <row r="16" spans="1:29" ht="17.100000000000001" customHeight="1">
      <c r="A16" s="3"/>
      <c r="B16" s="3"/>
      <c r="C16" s="3"/>
      <c r="D16" s="8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3"/>
      <c r="Y16" s="166"/>
      <c r="AA16" s="166"/>
      <c r="AC16" s="166"/>
    </row>
    <row r="17" spans="1:29" ht="17.100000000000001" customHeight="1">
      <c r="A17" s="137" t="s">
        <v>127</v>
      </c>
      <c r="B17" s="94"/>
      <c r="C17" s="94"/>
      <c r="D17" s="8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3"/>
      <c r="Y17" s="166"/>
      <c r="AA17" s="166"/>
      <c r="AC17" s="166"/>
    </row>
    <row r="18" spans="1:29" ht="17.100000000000001" customHeight="1">
      <c r="A18" s="138"/>
      <c r="B18" s="97" t="s">
        <v>179</v>
      </c>
      <c r="C18" s="93"/>
      <c r="D18" s="8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3"/>
      <c r="Y18" s="166"/>
      <c r="AA18" s="166"/>
      <c r="AC18" s="166"/>
    </row>
    <row r="19" spans="1:29" ht="17.100000000000001" customHeight="1">
      <c r="A19" s="98"/>
      <c r="B19" s="98" t="s">
        <v>139</v>
      </c>
      <c r="C19" s="94"/>
      <c r="D19" s="86"/>
      <c r="E19" s="163">
        <v>0</v>
      </c>
      <c r="F19" s="163"/>
      <c r="G19" s="163">
        <v>0</v>
      </c>
      <c r="H19" s="163"/>
      <c r="I19" s="163">
        <v>0</v>
      </c>
      <c r="J19" s="163"/>
      <c r="K19" s="163">
        <v>0</v>
      </c>
      <c r="L19" s="163"/>
      <c r="M19" s="163">
        <v>0</v>
      </c>
      <c r="N19" s="163"/>
      <c r="O19" s="163">
        <v>0</v>
      </c>
      <c r="P19" s="163"/>
      <c r="Q19" s="163">
        <v>0</v>
      </c>
      <c r="R19" s="163"/>
      <c r="S19" s="163">
        <v>0</v>
      </c>
      <c r="T19" s="163"/>
      <c r="U19" s="163">
        <v>0</v>
      </c>
      <c r="V19" s="163"/>
      <c r="W19" s="163">
        <v>0</v>
      </c>
      <c r="X19" s="163"/>
      <c r="Y19" s="163">
        <v>0</v>
      </c>
      <c r="AA19" s="163">
        <v>-950</v>
      </c>
      <c r="AC19" s="163">
        <f>SUM(Y19:AA19)</f>
        <v>-950</v>
      </c>
    </row>
    <row r="20" spans="1:29" ht="17.100000000000001" customHeight="1">
      <c r="A20" s="98"/>
      <c r="B20" s="138" t="s">
        <v>180</v>
      </c>
      <c r="C20" s="94"/>
      <c r="D20" s="86"/>
      <c r="E20" s="59">
        <f>SUM(E19:E19)</f>
        <v>0</v>
      </c>
      <c r="F20" s="39"/>
      <c r="G20" s="59">
        <f>SUM(G19:G19)</f>
        <v>0</v>
      </c>
      <c r="H20" s="39"/>
      <c r="I20" s="59">
        <f>SUM(I19:I19)</f>
        <v>0</v>
      </c>
      <c r="J20" s="89"/>
      <c r="K20" s="59">
        <f>SUM(K19:K19)</f>
        <v>0</v>
      </c>
      <c r="L20" s="89"/>
      <c r="M20" s="59">
        <f>SUM(M19:M19)</f>
        <v>0</v>
      </c>
      <c r="N20" s="89"/>
      <c r="O20" s="59">
        <f>SUM(O19:O19)</f>
        <v>0</v>
      </c>
      <c r="P20" s="89"/>
      <c r="Q20" s="59">
        <f>SUM(Q19:Q19)</f>
        <v>0</v>
      </c>
      <c r="R20" s="89"/>
      <c r="S20" s="59">
        <f>SUM(S19:S19)</f>
        <v>0</v>
      </c>
      <c r="T20" s="89"/>
      <c r="U20" s="59">
        <f>SUM(U19:U19)</f>
        <v>0</v>
      </c>
      <c r="V20" s="150"/>
      <c r="W20" s="59">
        <f>SUM(W19:W19)</f>
        <v>0</v>
      </c>
      <c r="X20" s="149"/>
      <c r="Y20" s="59">
        <f>SUM(Y19:Y19)</f>
        <v>0</v>
      </c>
      <c r="Z20" s="150"/>
      <c r="AA20" s="59">
        <f>SUM(AA19:AA19)</f>
        <v>-950</v>
      </c>
      <c r="AB20" s="163"/>
      <c r="AC20" s="59">
        <f>SUM(AC19:AC19)</f>
        <v>-950</v>
      </c>
    </row>
    <row r="21" spans="1:29" ht="14.1" customHeight="1">
      <c r="A21" s="3"/>
      <c r="B21" s="3"/>
      <c r="C21" s="3"/>
      <c r="D21" s="86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6"/>
      <c r="Y21" s="163"/>
      <c r="Z21" s="166"/>
      <c r="AA21" s="163"/>
      <c r="AB21" s="166"/>
      <c r="AC21" s="163"/>
    </row>
    <row r="22" spans="1:29" ht="17.100000000000001" customHeight="1">
      <c r="A22" s="94" t="s">
        <v>161</v>
      </c>
      <c r="B22" s="3"/>
      <c r="C22" s="3"/>
      <c r="D22" s="86"/>
      <c r="E22" s="168">
        <f>E20</f>
        <v>0</v>
      </c>
      <c r="F22" s="166"/>
      <c r="G22" s="168">
        <f>G20</f>
        <v>0</v>
      </c>
      <c r="H22" s="166"/>
      <c r="I22" s="168">
        <f>I20</f>
        <v>0</v>
      </c>
      <c r="J22" s="166"/>
      <c r="K22" s="168">
        <f>K20</f>
        <v>0</v>
      </c>
      <c r="L22" s="166"/>
      <c r="M22" s="168">
        <f>M20</f>
        <v>0</v>
      </c>
      <c r="N22" s="166"/>
      <c r="O22" s="168">
        <f>O20</f>
        <v>0</v>
      </c>
      <c r="P22" s="166"/>
      <c r="Q22" s="168">
        <f>Q20</f>
        <v>0</v>
      </c>
      <c r="R22" s="166"/>
      <c r="S22" s="168">
        <f>S20</f>
        <v>0</v>
      </c>
      <c r="T22" s="166"/>
      <c r="U22" s="168">
        <f>U20</f>
        <v>0</v>
      </c>
      <c r="V22" s="166"/>
      <c r="W22" s="168">
        <f>W20</f>
        <v>0</v>
      </c>
      <c r="X22" s="166"/>
      <c r="Y22" s="168">
        <f>Y20</f>
        <v>0</v>
      </c>
      <c r="Z22" s="3"/>
      <c r="AA22" s="168">
        <f>AA20</f>
        <v>-950</v>
      </c>
      <c r="AB22" s="3"/>
      <c r="AC22" s="168">
        <f>AC20</f>
        <v>-950</v>
      </c>
    </row>
    <row r="23" spans="1:29" ht="17.100000000000001" customHeight="1">
      <c r="A23" s="3"/>
      <c r="B23" s="3"/>
      <c r="C23" s="3"/>
      <c r="D23" s="86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6"/>
      <c r="Y23" s="163"/>
      <c r="Z23" s="166"/>
      <c r="AA23" s="163"/>
      <c r="AB23" s="166"/>
      <c r="AC23" s="163"/>
    </row>
    <row r="24" spans="1:29" ht="17.100000000000001" customHeight="1">
      <c r="A24" s="3" t="s">
        <v>232</v>
      </c>
      <c r="B24" s="3"/>
      <c r="C24" s="3"/>
      <c r="D24" s="8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3"/>
      <c r="Y24" s="166"/>
      <c r="Z24" s="163"/>
      <c r="AA24" s="166"/>
      <c r="AB24" s="163"/>
      <c r="AC24" s="166"/>
    </row>
    <row r="25" spans="1:29" ht="17.100000000000001" customHeight="1">
      <c r="B25" s="2" t="s">
        <v>172</v>
      </c>
      <c r="D25" s="86"/>
      <c r="E25" s="163">
        <v>0</v>
      </c>
      <c r="F25" s="163"/>
      <c r="G25" s="163">
        <v>0</v>
      </c>
      <c r="H25" s="163"/>
      <c r="I25" s="163">
        <v>0</v>
      </c>
      <c r="J25" s="163"/>
      <c r="K25" s="163">
        <v>1536827</v>
      </c>
      <c r="L25" s="163"/>
      <c r="M25" s="163">
        <v>0</v>
      </c>
      <c r="N25" s="166"/>
      <c r="O25" s="163">
        <v>0</v>
      </c>
      <c r="P25" s="166"/>
      <c r="Q25" s="163">
        <v>0</v>
      </c>
      <c r="R25" s="166"/>
      <c r="S25" s="163">
        <v>0</v>
      </c>
      <c r="T25" s="166"/>
      <c r="U25" s="163">
        <v>0</v>
      </c>
      <c r="V25" s="166"/>
      <c r="W25" s="163">
        <v>0</v>
      </c>
      <c r="X25" s="163"/>
      <c r="Y25" s="163">
        <f>SUM(E25:K25,W25)</f>
        <v>1536827</v>
      </c>
      <c r="Z25" s="163"/>
      <c r="AA25" s="163">
        <v>81211</v>
      </c>
      <c r="AB25" s="163"/>
      <c r="AC25" s="163">
        <f>SUM(Y25:AA25)</f>
        <v>1618038</v>
      </c>
    </row>
    <row r="26" spans="1:29" ht="17.100000000000001" customHeight="1">
      <c r="B26" s="2" t="s">
        <v>100</v>
      </c>
      <c r="D26" s="86"/>
      <c r="E26" s="163">
        <v>0</v>
      </c>
      <c r="F26" s="163"/>
      <c r="G26" s="163">
        <v>0</v>
      </c>
      <c r="H26" s="163"/>
      <c r="I26" s="163">
        <v>0</v>
      </c>
      <c r="J26" s="163"/>
      <c r="K26" s="163">
        <v>0</v>
      </c>
      <c r="L26" s="163"/>
      <c r="M26" s="163">
        <v>4988336</v>
      </c>
      <c r="N26" s="163"/>
      <c r="O26" s="163">
        <v>-160745</v>
      </c>
      <c r="P26" s="163"/>
      <c r="Q26" s="163">
        <v>23585</v>
      </c>
      <c r="R26" s="163"/>
      <c r="S26" s="163">
        <v>58327</v>
      </c>
      <c r="T26" s="163"/>
      <c r="U26" s="163">
        <v>0</v>
      </c>
      <c r="V26" s="149"/>
      <c r="W26" s="163">
        <f>SUM(M26:U26)</f>
        <v>4909503</v>
      </c>
      <c r="X26" s="149"/>
      <c r="Y26" s="163">
        <f>SUM(E26:K26,W26)</f>
        <v>4909503</v>
      </c>
      <c r="Z26" s="150"/>
      <c r="AA26" s="163">
        <v>23295</v>
      </c>
      <c r="AC26" s="163">
        <f>SUM(Y26:AA26)</f>
        <v>4932798</v>
      </c>
    </row>
    <row r="27" spans="1:29" ht="17.100000000000001" customHeight="1">
      <c r="A27" s="3" t="s">
        <v>233</v>
      </c>
      <c r="B27" s="3"/>
      <c r="C27" s="3"/>
      <c r="D27" s="86"/>
      <c r="E27" s="73">
        <f t="shared" ref="E27:R27" si="0">SUM(E25:E26)</f>
        <v>0</v>
      </c>
      <c r="F27" s="80"/>
      <c r="G27" s="73">
        <f t="shared" si="0"/>
        <v>0</v>
      </c>
      <c r="H27" s="80"/>
      <c r="I27" s="73">
        <f t="shared" si="0"/>
        <v>0</v>
      </c>
      <c r="J27" s="74"/>
      <c r="K27" s="59">
        <f>SUM(K25:K26)</f>
        <v>1536827</v>
      </c>
      <c r="L27" s="74"/>
      <c r="M27" s="59">
        <f t="shared" si="0"/>
        <v>4988336</v>
      </c>
      <c r="N27" s="89"/>
      <c r="O27" s="59">
        <f>SUM(O25:O26)</f>
        <v>-160745</v>
      </c>
      <c r="P27" s="89"/>
      <c r="Q27" s="59">
        <f t="shared" ref="Q27" si="1">SUM(Q25:Q26)</f>
        <v>23585</v>
      </c>
      <c r="R27" s="89">
        <f t="shared" si="0"/>
        <v>0</v>
      </c>
      <c r="S27" s="59">
        <f>SUM(S25:S26)</f>
        <v>58327</v>
      </c>
      <c r="T27" s="89"/>
      <c r="U27" s="59">
        <f>SUM(U25:U26)</f>
        <v>0</v>
      </c>
      <c r="V27" s="150"/>
      <c r="W27" s="59">
        <f>SUM(W25:W26)</f>
        <v>4909503</v>
      </c>
      <c r="X27" s="149"/>
      <c r="Y27" s="59">
        <f>SUM(Y25:Y26)</f>
        <v>6446330</v>
      </c>
      <c r="Z27" s="150"/>
      <c r="AA27" s="59">
        <f>SUM(AA25:AA26)</f>
        <v>104506</v>
      </c>
      <c r="AB27" s="163"/>
      <c r="AC27" s="59">
        <f>SUM(AC25:AC26)</f>
        <v>6550836</v>
      </c>
    </row>
    <row r="28" spans="1:29" ht="5.45" customHeight="1">
      <c r="C28" s="3"/>
      <c r="D28" s="86"/>
      <c r="E28" s="163"/>
      <c r="F28" s="166"/>
      <c r="G28" s="163"/>
      <c r="H28" s="166"/>
      <c r="I28" s="163"/>
      <c r="J28" s="166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77"/>
      <c r="Y28" s="163"/>
      <c r="Z28" s="77"/>
      <c r="AA28" s="163"/>
      <c r="AB28" s="166"/>
      <c r="AC28" s="166"/>
    </row>
    <row r="29" spans="1:29" ht="17.100000000000001" customHeight="1" thickBot="1">
      <c r="A29" s="3" t="s">
        <v>212</v>
      </c>
      <c r="B29" s="3"/>
      <c r="D29" s="86"/>
      <c r="E29" s="175">
        <f>SUM(E15,E22,E27)</f>
        <v>21750000</v>
      </c>
      <c r="F29" s="166"/>
      <c r="G29" s="175">
        <f>SUM(G15,G22,G27)</f>
        <v>19279778</v>
      </c>
      <c r="H29" s="166"/>
      <c r="I29" s="175">
        <f>SUM(I15,I22,I27)</f>
        <v>2219231</v>
      </c>
      <c r="J29" s="166"/>
      <c r="K29" s="175">
        <f>SUM(K15,K22,K27)</f>
        <v>62464650</v>
      </c>
      <c r="L29" s="166"/>
      <c r="M29" s="175">
        <f>SUM(M15,M22,M27)</f>
        <v>1996011</v>
      </c>
      <c r="N29" s="166"/>
      <c r="O29" s="175">
        <f>SUM(O15,O22,O27)</f>
        <v>-2772277</v>
      </c>
      <c r="P29" s="166"/>
      <c r="Q29" s="175">
        <f>SUM(Q15,Q22,Q27)</f>
        <v>-766048</v>
      </c>
      <c r="R29" s="166"/>
      <c r="S29" s="175">
        <f>SUM(S15,S22,S27)</f>
        <v>330486</v>
      </c>
      <c r="T29" s="166"/>
      <c r="U29" s="175">
        <f>SUM(U15,U22,U27)</f>
        <v>-58119</v>
      </c>
      <c r="V29" s="166"/>
      <c r="W29" s="175">
        <f>SUM(W15,W22,W27)</f>
        <v>-1269947</v>
      </c>
      <c r="Y29" s="175">
        <f>SUM(Y15,Y22,Y27)</f>
        <v>104443712</v>
      </c>
      <c r="AA29" s="175">
        <f>SUM(AA15,AA22,AA27)</f>
        <v>9239628</v>
      </c>
      <c r="AC29" s="175">
        <f>SUM(AC15,AC22,AC27)</f>
        <v>113683340</v>
      </c>
    </row>
    <row r="30" spans="1:29" ht="6.95" customHeight="1" thickTop="1">
      <c r="D30" s="86"/>
    </row>
    <row r="31" spans="1:29" ht="17.100000000000001" customHeight="1">
      <c r="Y31" s="163"/>
      <c r="AA31" s="163"/>
      <c r="AC31" s="36"/>
    </row>
    <row r="32" spans="1:29" ht="17.100000000000001" customHeight="1"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</row>
    <row r="33" spans="5:29">
      <c r="E33" s="163"/>
      <c r="G33" s="163"/>
      <c r="I33" s="163"/>
      <c r="K33" s="163"/>
      <c r="M33" s="163"/>
      <c r="O33" s="163"/>
      <c r="Q33" s="163"/>
      <c r="S33" s="163"/>
      <c r="U33" s="163"/>
      <c r="W33" s="163"/>
      <c r="Y33" s="163"/>
      <c r="AA33" s="163"/>
      <c r="AC33" s="163"/>
    </row>
    <row r="34" spans="5:29">
      <c r="W34" s="163"/>
      <c r="Y34" s="13"/>
      <c r="AA34" s="163"/>
      <c r="AC34" s="163"/>
    </row>
    <row r="35" spans="5:29">
      <c r="Y35" s="163"/>
      <c r="AA35" s="163"/>
    </row>
    <row r="36" spans="5:29">
      <c r="Y36" s="163"/>
    </row>
  </sheetData>
  <mergeCells count="4">
    <mergeCell ref="E4:AC4"/>
    <mergeCell ref="I5:K5"/>
    <mergeCell ref="M5:W5"/>
    <mergeCell ref="E13:AB13"/>
  </mergeCells>
  <pageMargins left="0.511811023622047" right="0.39370078740157499" top="0.47244094488188998" bottom="0.511811023622047" header="0.511811023622047" footer="0.511811023622047"/>
  <pageSetup paperSize="9" scale="55" firstPageNumber="6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F357-8108-46F4-B81A-F82B31F000C7}">
  <dimension ref="A1:V28"/>
  <sheetViews>
    <sheetView view="pageBreakPreview" zoomScale="90" zoomScaleNormal="90" zoomScaleSheetLayoutView="90" workbookViewId="0">
      <selection sqref="A1:K1"/>
    </sheetView>
  </sheetViews>
  <sheetFormatPr defaultColWidth="9.125" defaultRowHeight="21.75"/>
  <cols>
    <col min="1" max="2" width="2.375" style="2" customWidth="1"/>
    <col min="3" max="3" width="47.125" style="2" customWidth="1"/>
    <col min="4" max="4" width="7.125" style="141" customWidth="1"/>
    <col min="5" max="5" width="1.125" style="83" customWidth="1"/>
    <col min="6" max="6" width="12.625" style="2" customWidth="1"/>
    <col min="7" max="7" width="1.125" style="2" customWidth="1"/>
    <col min="8" max="8" width="12.625" style="2" customWidth="1"/>
    <col min="9" max="9" width="1.125" style="2" customWidth="1"/>
    <col min="10" max="10" width="12.625" style="2" customWidth="1"/>
    <col min="11" max="11" width="1.125" style="2" customWidth="1"/>
    <col min="12" max="12" width="12.625" style="2" customWidth="1"/>
    <col min="13" max="13" width="1.125" style="2" customWidth="1"/>
    <col min="14" max="14" width="14.125" style="2" customWidth="1"/>
    <col min="15" max="15" width="1.125" style="2" customWidth="1"/>
    <col min="16" max="16" width="10.75" style="36" customWidth="1"/>
    <col min="17" max="17" width="1.125" style="2" customWidth="1"/>
    <col min="18" max="18" width="12.375" style="13" customWidth="1"/>
    <col min="19" max="19" width="1.125" style="2" customWidth="1"/>
    <col min="20" max="20" width="11.875" style="2" customWidth="1"/>
    <col min="21" max="21" width="1.125" style="2" customWidth="1"/>
    <col min="22" max="22" width="13.5" style="2" customWidth="1"/>
    <col min="23" max="16384" width="9.125" style="2"/>
  </cols>
  <sheetData>
    <row r="1" spans="1:22" s="75" customFormat="1" ht="18" customHeight="1">
      <c r="A1" s="183" t="s">
        <v>99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P1" s="36"/>
      <c r="R1" s="13"/>
    </row>
    <row r="2" spans="1:22" s="139" customFormat="1" ht="18" customHeight="1">
      <c r="A2" s="184" t="s">
        <v>206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</row>
    <row r="3" spans="1:22" ht="18" customHeight="1">
      <c r="A3" s="12"/>
      <c r="B3" s="12"/>
      <c r="C3" s="12"/>
      <c r="D3" s="140"/>
      <c r="E3" s="12"/>
      <c r="F3" s="12"/>
      <c r="G3" s="12"/>
      <c r="H3" s="12"/>
      <c r="I3" s="12"/>
      <c r="J3" s="12"/>
      <c r="K3" s="3"/>
      <c r="L3" s="3"/>
      <c r="M3" s="3"/>
      <c r="N3" s="3"/>
      <c r="O3" s="3"/>
      <c r="P3" s="87"/>
      <c r="Q3" s="3"/>
      <c r="R3" s="77"/>
      <c r="S3" s="3"/>
      <c r="T3" s="3"/>
    </row>
    <row r="4" spans="1:22" ht="18" customHeight="1">
      <c r="A4" s="3"/>
      <c r="B4" s="3"/>
      <c r="C4" s="3"/>
      <c r="F4" s="179" t="s">
        <v>137</v>
      </c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</row>
    <row r="5" spans="1:22" ht="18" customHeight="1">
      <c r="A5" s="3"/>
      <c r="B5" s="3"/>
      <c r="C5" s="3"/>
      <c r="F5" s="82"/>
      <c r="G5" s="82"/>
      <c r="H5" s="82"/>
      <c r="I5" s="82"/>
      <c r="L5" s="182" t="s">
        <v>36</v>
      </c>
      <c r="M5" s="182"/>
      <c r="N5" s="182"/>
      <c r="O5" s="83"/>
      <c r="P5" s="182" t="s">
        <v>79</v>
      </c>
      <c r="Q5" s="182"/>
      <c r="R5" s="182"/>
      <c r="S5" s="182"/>
      <c r="T5" s="182"/>
      <c r="U5" s="83"/>
      <c r="V5" s="82"/>
    </row>
    <row r="6" spans="1:22" ht="18" customHeight="1">
      <c r="A6" s="3"/>
      <c r="B6" s="3"/>
      <c r="C6" s="3"/>
      <c r="F6" s="82"/>
      <c r="G6" s="82"/>
      <c r="H6" s="82"/>
      <c r="I6" s="82"/>
      <c r="J6" s="83" t="s">
        <v>170</v>
      </c>
      <c r="L6" s="84"/>
      <c r="M6" s="84"/>
      <c r="N6" s="84"/>
      <c r="O6" s="83"/>
      <c r="P6" s="165"/>
      <c r="Q6" s="83"/>
      <c r="R6" s="62" t="s">
        <v>171</v>
      </c>
      <c r="S6" s="83"/>
      <c r="T6" s="83" t="s">
        <v>37</v>
      </c>
      <c r="U6" s="83"/>
      <c r="V6" s="82"/>
    </row>
    <row r="7" spans="1:22" ht="18" customHeight="1">
      <c r="A7" s="3"/>
      <c r="B7" s="3"/>
      <c r="C7" s="3"/>
      <c r="D7" s="142"/>
      <c r="F7" s="83" t="s">
        <v>38</v>
      </c>
      <c r="G7" s="83"/>
      <c r="H7" s="83"/>
      <c r="I7" s="83"/>
      <c r="J7" s="83" t="s">
        <v>128</v>
      </c>
      <c r="K7" s="83"/>
      <c r="P7" s="165"/>
      <c r="Q7" s="83"/>
      <c r="R7" s="62" t="s">
        <v>67</v>
      </c>
      <c r="S7" s="83"/>
      <c r="T7" s="83" t="s">
        <v>154</v>
      </c>
      <c r="V7" s="83"/>
    </row>
    <row r="8" spans="1:22" s="83" customFormat="1" ht="18" customHeight="1">
      <c r="A8" s="82"/>
      <c r="B8" s="82"/>
      <c r="C8" s="85"/>
      <c r="D8" s="143"/>
      <c r="F8" s="83" t="s">
        <v>82</v>
      </c>
      <c r="H8" s="83" t="s">
        <v>39</v>
      </c>
      <c r="J8" s="83" t="s">
        <v>129</v>
      </c>
      <c r="P8" s="165" t="s">
        <v>147</v>
      </c>
      <c r="R8" s="62" t="s">
        <v>68</v>
      </c>
      <c r="T8" s="83" t="s">
        <v>83</v>
      </c>
      <c r="V8" s="83" t="s">
        <v>37</v>
      </c>
    </row>
    <row r="9" spans="1:22" s="83" customFormat="1" ht="18" customHeight="1">
      <c r="A9" s="82"/>
      <c r="B9" s="82"/>
      <c r="C9" s="85"/>
      <c r="D9" s="86"/>
      <c r="E9" s="86"/>
      <c r="F9" s="83" t="s">
        <v>40</v>
      </c>
      <c r="H9" s="83" t="s">
        <v>41</v>
      </c>
      <c r="J9" s="83" t="s">
        <v>130</v>
      </c>
      <c r="L9" s="83" t="s">
        <v>42</v>
      </c>
      <c r="N9" s="83" t="s">
        <v>43</v>
      </c>
      <c r="P9" s="165" t="s">
        <v>146</v>
      </c>
      <c r="R9" s="62" t="s">
        <v>69</v>
      </c>
      <c r="T9" s="83" t="s">
        <v>84</v>
      </c>
      <c r="V9" s="83" t="s">
        <v>44</v>
      </c>
    </row>
    <row r="10" spans="1:22" s="83" customFormat="1" ht="18" customHeight="1">
      <c r="A10" s="82"/>
      <c r="B10" s="82"/>
      <c r="C10" s="82"/>
      <c r="D10" s="144"/>
      <c r="F10" s="177" t="s">
        <v>210</v>
      </c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</row>
    <row r="11" spans="1:22" ht="18" customHeight="1">
      <c r="A11" s="3" t="s">
        <v>207</v>
      </c>
      <c r="B11" s="3"/>
      <c r="C11" s="3"/>
      <c r="D11" s="142"/>
      <c r="E11" s="145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74"/>
      <c r="Q11" s="166"/>
      <c r="R11" s="89"/>
      <c r="S11" s="166"/>
      <c r="T11" s="166"/>
      <c r="U11" s="166"/>
      <c r="V11" s="166"/>
    </row>
    <row r="12" spans="1:22" ht="18" customHeight="1">
      <c r="A12" s="3" t="s">
        <v>178</v>
      </c>
      <c r="B12" s="3"/>
      <c r="C12" s="3"/>
      <c r="D12" s="142"/>
      <c r="E12" s="145"/>
      <c r="F12" s="166">
        <v>21750000</v>
      </c>
      <c r="G12" s="3"/>
      <c r="H12" s="166">
        <v>19279778</v>
      </c>
      <c r="I12" s="3"/>
      <c r="J12" s="166">
        <v>221309</v>
      </c>
      <c r="K12" s="3"/>
      <c r="L12" s="166">
        <v>1638780</v>
      </c>
      <c r="M12" s="3"/>
      <c r="N12" s="166">
        <v>35071141</v>
      </c>
      <c r="O12" s="3"/>
      <c r="P12" s="89">
        <v>533348</v>
      </c>
      <c r="Q12" s="3"/>
      <c r="R12" s="89">
        <v>-43540</v>
      </c>
      <c r="S12" s="3"/>
      <c r="T12" s="166">
        <f>SUM(P12:R12)</f>
        <v>489808</v>
      </c>
      <c r="U12" s="3"/>
      <c r="V12" s="166">
        <f>SUM(F12,H12,J12,L12,N12,T12)</f>
        <v>78450816</v>
      </c>
    </row>
    <row r="13" spans="1:22" ht="11.1" customHeight="1">
      <c r="A13" s="3"/>
      <c r="B13" s="3"/>
      <c r="C13" s="3"/>
      <c r="D13" s="146"/>
      <c r="E13" s="145"/>
      <c r="F13" s="166"/>
      <c r="G13" s="3"/>
      <c r="H13" s="166"/>
      <c r="I13" s="3"/>
      <c r="J13" s="166"/>
      <c r="K13" s="3"/>
      <c r="L13" s="166"/>
      <c r="M13" s="3"/>
      <c r="N13" s="166"/>
      <c r="O13" s="3"/>
      <c r="P13" s="74"/>
      <c r="Q13" s="3"/>
      <c r="R13" s="89"/>
      <c r="S13" s="3"/>
      <c r="T13" s="166"/>
      <c r="U13" s="3"/>
      <c r="V13" s="166"/>
    </row>
    <row r="14" spans="1:22" ht="18" customHeight="1">
      <c r="A14" s="3" t="s">
        <v>232</v>
      </c>
      <c r="B14" s="3"/>
      <c r="C14" s="3"/>
      <c r="D14" s="140"/>
      <c r="E14" s="145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74"/>
      <c r="Q14" s="166"/>
      <c r="R14" s="89"/>
      <c r="S14" s="166"/>
      <c r="T14" s="166"/>
      <c r="U14" s="166"/>
      <c r="V14" s="166"/>
    </row>
    <row r="15" spans="1:22" ht="18.95" customHeight="1">
      <c r="B15" s="2" t="s">
        <v>213</v>
      </c>
      <c r="D15" s="147"/>
      <c r="E15" s="145"/>
      <c r="F15" s="163">
        <v>0</v>
      </c>
      <c r="G15" s="163"/>
      <c r="H15" s="163">
        <v>0</v>
      </c>
      <c r="I15" s="163"/>
      <c r="J15" s="163">
        <v>0</v>
      </c>
      <c r="K15" s="163"/>
      <c r="L15" s="163">
        <v>0</v>
      </c>
      <c r="M15" s="163"/>
      <c r="N15" s="163">
        <v>-49809</v>
      </c>
      <c r="O15" s="163"/>
      <c r="P15" s="80">
        <v>0</v>
      </c>
      <c r="Q15" s="163"/>
      <c r="R15" s="39">
        <v>0</v>
      </c>
      <c r="S15" s="163"/>
      <c r="T15" s="163">
        <f t="shared" ref="T15:T16" si="0">SUM(P15:R15)</f>
        <v>0</v>
      </c>
      <c r="U15" s="163"/>
      <c r="V15" s="163">
        <f t="shared" ref="V15:V16" si="1">SUM(F15,H15,J15,L15,N15,T15)</f>
        <v>-49809</v>
      </c>
    </row>
    <row r="16" spans="1:22" ht="18" customHeight="1">
      <c r="B16" s="2" t="s">
        <v>100</v>
      </c>
      <c r="D16" s="148"/>
      <c r="E16" s="145"/>
      <c r="F16" s="163">
        <v>0</v>
      </c>
      <c r="G16" s="163"/>
      <c r="H16" s="163">
        <v>0</v>
      </c>
      <c r="I16" s="163"/>
      <c r="J16" s="163">
        <v>0</v>
      </c>
      <c r="K16" s="163"/>
      <c r="L16" s="163">
        <v>0</v>
      </c>
      <c r="M16" s="163"/>
      <c r="N16" s="163">
        <v>0</v>
      </c>
      <c r="O16" s="163"/>
      <c r="P16" s="163">
        <v>-106640</v>
      </c>
      <c r="Q16" s="163"/>
      <c r="R16" s="39">
        <v>0</v>
      </c>
      <c r="S16" s="163"/>
      <c r="T16" s="163">
        <f t="shared" si="0"/>
        <v>-106640</v>
      </c>
      <c r="U16" s="163"/>
      <c r="V16" s="163">
        <f t="shared" si="1"/>
        <v>-106640</v>
      </c>
    </row>
    <row r="17" spans="1:22" ht="18" customHeight="1">
      <c r="A17" s="3" t="s">
        <v>233</v>
      </c>
      <c r="B17" s="3"/>
      <c r="C17" s="3"/>
      <c r="D17" s="148"/>
      <c r="E17" s="145"/>
      <c r="F17" s="167">
        <f>SUM(F15:F16)</f>
        <v>0</v>
      </c>
      <c r="G17" s="163"/>
      <c r="H17" s="167">
        <f>SUM(H15:H16)</f>
        <v>0</v>
      </c>
      <c r="I17" s="166"/>
      <c r="J17" s="167">
        <f>SUM(J15:J16)</f>
        <v>0</v>
      </c>
      <c r="K17" s="166"/>
      <c r="L17" s="167">
        <f>SUM(L15:L16)</f>
        <v>0</v>
      </c>
      <c r="M17" s="163"/>
      <c r="N17" s="167">
        <f>SUM(N15:N16)</f>
        <v>-49809</v>
      </c>
      <c r="O17" s="163"/>
      <c r="P17" s="167">
        <f>SUM(P15:P16)</f>
        <v>-106640</v>
      </c>
      <c r="Q17" s="163"/>
      <c r="R17" s="167">
        <f>SUM(R15:R16)</f>
        <v>0</v>
      </c>
      <c r="S17" s="163"/>
      <c r="T17" s="167">
        <f>SUM(T15:T16)</f>
        <v>-106640</v>
      </c>
      <c r="U17" s="166"/>
      <c r="V17" s="167">
        <f>SUM(V15:V16)</f>
        <v>-156449</v>
      </c>
    </row>
    <row r="18" spans="1:22" ht="7.5" customHeight="1">
      <c r="A18" s="3"/>
      <c r="B18" s="3"/>
      <c r="C18" s="3"/>
      <c r="D18" s="147"/>
      <c r="E18" s="145"/>
      <c r="F18" s="166"/>
      <c r="G18" s="163"/>
      <c r="H18" s="166"/>
      <c r="I18" s="166"/>
      <c r="J18" s="166"/>
      <c r="K18" s="166"/>
      <c r="L18" s="166"/>
      <c r="M18" s="163"/>
      <c r="N18" s="166"/>
      <c r="O18" s="163"/>
      <c r="P18" s="166"/>
      <c r="Q18" s="163"/>
      <c r="R18" s="166"/>
      <c r="S18" s="163"/>
      <c r="T18" s="166"/>
      <c r="U18" s="166"/>
      <c r="V18" s="166"/>
    </row>
    <row r="19" spans="1:22" ht="9.9499999999999993" customHeight="1">
      <c r="A19" s="3"/>
      <c r="B19" s="3"/>
      <c r="C19" s="3"/>
      <c r="D19" s="147"/>
      <c r="E19" s="145"/>
      <c r="F19" s="166"/>
      <c r="G19" s="163"/>
      <c r="H19" s="166"/>
      <c r="I19" s="166"/>
      <c r="J19" s="166"/>
      <c r="K19" s="166"/>
      <c r="L19" s="166"/>
      <c r="M19" s="163"/>
      <c r="N19" s="166"/>
      <c r="O19" s="163"/>
      <c r="P19" s="166"/>
      <c r="Q19" s="163"/>
      <c r="R19" s="166"/>
      <c r="S19" s="163"/>
      <c r="T19" s="166"/>
      <c r="U19" s="166"/>
      <c r="V19" s="166"/>
    </row>
    <row r="20" spans="1:22" ht="24" thickBot="1">
      <c r="A20" s="3" t="s">
        <v>211</v>
      </c>
      <c r="B20" s="3"/>
      <c r="D20" s="140"/>
      <c r="F20" s="175">
        <f>F12+F17</f>
        <v>21750000</v>
      </c>
      <c r="G20" s="166"/>
      <c r="H20" s="175">
        <f>H12+H17</f>
        <v>19279778</v>
      </c>
      <c r="I20" s="166"/>
      <c r="J20" s="175">
        <f>J12+J17</f>
        <v>221309</v>
      </c>
      <c r="K20" s="166"/>
      <c r="L20" s="175">
        <f>L12+L17</f>
        <v>1638780</v>
      </c>
      <c r="M20" s="166"/>
      <c r="N20" s="175">
        <f>N12+N17</f>
        <v>35021332</v>
      </c>
      <c r="O20" s="166"/>
      <c r="P20" s="175">
        <f>P12+P17</f>
        <v>426708</v>
      </c>
      <c r="Q20" s="166"/>
      <c r="R20" s="175">
        <f>R12+R17</f>
        <v>-43540</v>
      </c>
      <c r="S20" s="166"/>
      <c r="T20" s="175">
        <f>T12+T17</f>
        <v>383168</v>
      </c>
      <c r="U20" s="166"/>
      <c r="V20" s="175">
        <f>V12+V17</f>
        <v>78294367</v>
      </c>
    </row>
    <row r="21" spans="1:22" ht="6.95" customHeight="1" thickTop="1">
      <c r="D21" s="144"/>
      <c r="L21" s="163"/>
      <c r="M21" s="163"/>
      <c r="N21" s="163"/>
      <c r="O21" s="163"/>
      <c r="P21" s="80"/>
      <c r="Q21" s="163"/>
      <c r="R21" s="39"/>
      <c r="S21" s="163"/>
      <c r="T21" s="163"/>
      <c r="U21" s="163"/>
      <c r="V21" s="3"/>
    </row>
    <row r="22" spans="1:22" ht="23.25">
      <c r="D22" s="140"/>
    </row>
    <row r="23" spans="1:22">
      <c r="F23" s="163"/>
      <c r="H23" s="163"/>
      <c r="J23" s="163"/>
      <c r="L23" s="163"/>
      <c r="N23" s="163"/>
      <c r="T23" s="163"/>
      <c r="V23" s="163"/>
    </row>
    <row r="24" spans="1:22">
      <c r="F24" s="163"/>
      <c r="H24" s="163"/>
      <c r="J24" s="163"/>
      <c r="L24" s="163"/>
      <c r="N24" s="163"/>
      <c r="T24" s="163"/>
      <c r="V24" s="163"/>
    </row>
    <row r="25" spans="1:22">
      <c r="N25" s="163"/>
      <c r="T25" s="163"/>
      <c r="V25" s="163"/>
    </row>
    <row r="26" spans="1:22">
      <c r="V26" s="163"/>
    </row>
    <row r="27" spans="1:22">
      <c r="V27" s="163"/>
    </row>
    <row r="28" spans="1:22">
      <c r="F28" s="163"/>
      <c r="H28" s="163"/>
      <c r="J28" s="163"/>
      <c r="L28" s="163"/>
      <c r="N28" s="163"/>
      <c r="T28" s="163"/>
      <c r="V28" s="163"/>
    </row>
  </sheetData>
  <mergeCells count="6">
    <mergeCell ref="F10:V10"/>
    <mergeCell ref="L5:N5"/>
    <mergeCell ref="P5:T5"/>
    <mergeCell ref="A1:K1"/>
    <mergeCell ref="A2:T2"/>
    <mergeCell ref="F4:T4"/>
  </mergeCells>
  <pageMargins left="0.511811023622047" right="0.39370078740157499" top="0.47244094488188998" bottom="0.511811023622047" header="0.511811023622047" footer="0.511811023622047"/>
  <pageSetup paperSize="9" scale="70" firstPageNumber="7" orientation="landscape" useFirstPageNumber="1" r:id="rId1"/>
  <headerFooter>
    <oddFooter>&amp;L&amp;"Times New Roman,Regular"The accompanying notes form an integral part of the interim financial statements.
&amp;"Tahoma,Regular"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C5750-6725-4C4F-A915-70B1FB0F1874}">
  <dimension ref="A1:V27"/>
  <sheetViews>
    <sheetView view="pageBreakPreview" zoomScale="90" zoomScaleNormal="90" zoomScaleSheetLayoutView="90" workbookViewId="0">
      <selection sqref="A1:K1"/>
    </sheetView>
  </sheetViews>
  <sheetFormatPr defaultColWidth="9.125" defaultRowHeight="21.75"/>
  <cols>
    <col min="1" max="2" width="2.375" style="2" customWidth="1"/>
    <col min="3" max="3" width="44.875" style="2" customWidth="1"/>
    <col min="4" max="4" width="7.125" style="141" customWidth="1"/>
    <col min="5" max="5" width="1.125" style="83" customWidth="1"/>
    <col min="6" max="6" width="12.875" style="2" customWidth="1"/>
    <col min="7" max="7" width="1.125" style="2" customWidth="1"/>
    <col min="8" max="8" width="12.25" style="2" customWidth="1"/>
    <col min="9" max="9" width="1.125" style="2" customWidth="1"/>
    <col min="10" max="10" width="12.625" style="2" customWidth="1"/>
    <col min="11" max="11" width="1.125" style="2" customWidth="1"/>
    <col min="12" max="12" width="13.625" style="2" customWidth="1"/>
    <col min="13" max="13" width="1.125" style="2" customWidth="1"/>
    <col min="14" max="14" width="14.125" style="2" customWidth="1"/>
    <col min="15" max="15" width="1.125" style="2" customWidth="1"/>
    <col min="16" max="16" width="12.375" style="36" customWidth="1"/>
    <col min="17" max="17" width="1.125" style="2" customWidth="1"/>
    <col min="18" max="18" width="12.375" style="13" customWidth="1"/>
    <col min="19" max="19" width="1.125" style="2" customWidth="1"/>
    <col min="20" max="20" width="12.75" style="2" bestFit="1" customWidth="1"/>
    <col min="21" max="21" width="1.125" style="2" customWidth="1"/>
    <col min="22" max="22" width="13.625" style="2" customWidth="1"/>
    <col min="23" max="16384" width="9.125" style="2"/>
  </cols>
  <sheetData>
    <row r="1" spans="1:22" s="75" customFormat="1" ht="18" customHeight="1">
      <c r="A1" s="183" t="s">
        <v>99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P1" s="36"/>
      <c r="R1" s="13"/>
    </row>
    <row r="2" spans="1:22" s="139" customFormat="1" ht="18" customHeight="1">
      <c r="A2" s="184" t="s">
        <v>206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</row>
    <row r="3" spans="1:22" ht="18" customHeight="1">
      <c r="A3" s="12"/>
      <c r="B3" s="12"/>
      <c r="C3" s="12"/>
      <c r="D3" s="140"/>
      <c r="E3" s="12"/>
      <c r="F3" s="12"/>
      <c r="G3" s="12"/>
      <c r="H3" s="12"/>
      <c r="I3" s="12"/>
      <c r="J3" s="12"/>
      <c r="K3" s="3"/>
      <c r="L3" s="3"/>
      <c r="M3" s="3"/>
      <c r="N3" s="3"/>
      <c r="O3" s="3"/>
      <c r="P3" s="87"/>
      <c r="Q3" s="3"/>
      <c r="R3" s="77"/>
      <c r="S3" s="3"/>
      <c r="T3" s="3"/>
    </row>
    <row r="4" spans="1:22" ht="18" customHeight="1">
      <c r="A4" s="3"/>
      <c r="B4" s="3"/>
      <c r="C4" s="3"/>
      <c r="F4" s="179" t="s">
        <v>137</v>
      </c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</row>
    <row r="5" spans="1:22" ht="18" customHeight="1">
      <c r="A5" s="3"/>
      <c r="B5" s="3"/>
      <c r="C5" s="3"/>
      <c r="F5" s="82"/>
      <c r="G5" s="82"/>
      <c r="H5" s="82"/>
      <c r="I5" s="82"/>
      <c r="L5" s="182" t="s">
        <v>36</v>
      </c>
      <c r="M5" s="182"/>
      <c r="N5" s="182"/>
      <c r="O5" s="83"/>
      <c r="P5" s="182" t="s">
        <v>79</v>
      </c>
      <c r="Q5" s="182"/>
      <c r="R5" s="182"/>
      <c r="S5" s="182"/>
      <c r="T5" s="182"/>
      <c r="U5" s="83"/>
      <c r="V5" s="82"/>
    </row>
    <row r="6" spans="1:22" ht="18" customHeight="1">
      <c r="A6" s="3"/>
      <c r="B6" s="3"/>
      <c r="C6" s="3"/>
      <c r="F6" s="82"/>
      <c r="G6" s="82"/>
      <c r="H6" s="82"/>
      <c r="I6" s="82"/>
      <c r="J6" s="83" t="s">
        <v>170</v>
      </c>
      <c r="L6" s="84"/>
      <c r="M6" s="84"/>
      <c r="N6" s="84"/>
      <c r="O6" s="83"/>
      <c r="P6" s="165"/>
      <c r="Q6" s="83"/>
      <c r="R6" s="62" t="s">
        <v>171</v>
      </c>
      <c r="S6" s="83"/>
      <c r="T6" s="83" t="s">
        <v>37</v>
      </c>
      <c r="U6" s="83"/>
      <c r="V6" s="82"/>
    </row>
    <row r="7" spans="1:22" ht="18" customHeight="1">
      <c r="A7" s="3"/>
      <c r="B7" s="3"/>
      <c r="C7" s="3"/>
      <c r="D7" s="142"/>
      <c r="F7" s="83" t="s">
        <v>38</v>
      </c>
      <c r="G7" s="83"/>
      <c r="H7" s="83"/>
      <c r="I7" s="83"/>
      <c r="J7" s="83" t="s">
        <v>128</v>
      </c>
      <c r="K7" s="83"/>
      <c r="P7" s="165"/>
      <c r="Q7" s="83"/>
      <c r="R7" s="62" t="s">
        <v>67</v>
      </c>
      <c r="S7" s="83"/>
      <c r="T7" s="83" t="s">
        <v>154</v>
      </c>
      <c r="V7" s="83"/>
    </row>
    <row r="8" spans="1:22" s="83" customFormat="1" ht="18" customHeight="1">
      <c r="A8" s="82"/>
      <c r="B8" s="82"/>
      <c r="C8" s="85"/>
      <c r="D8" s="143"/>
      <c r="F8" s="83" t="s">
        <v>82</v>
      </c>
      <c r="H8" s="83" t="s">
        <v>39</v>
      </c>
      <c r="J8" s="83" t="s">
        <v>129</v>
      </c>
      <c r="P8" s="165" t="s">
        <v>147</v>
      </c>
      <c r="R8" s="62" t="s">
        <v>68</v>
      </c>
      <c r="T8" s="83" t="s">
        <v>83</v>
      </c>
      <c r="V8" s="83" t="s">
        <v>37</v>
      </c>
    </row>
    <row r="9" spans="1:22" s="83" customFormat="1" ht="18" customHeight="1">
      <c r="A9" s="82"/>
      <c r="B9" s="82"/>
      <c r="C9" s="85"/>
      <c r="D9" s="86"/>
      <c r="E9" s="86"/>
      <c r="F9" s="83" t="s">
        <v>40</v>
      </c>
      <c r="H9" s="83" t="s">
        <v>41</v>
      </c>
      <c r="J9" s="83" t="s">
        <v>130</v>
      </c>
      <c r="L9" s="83" t="s">
        <v>42</v>
      </c>
      <c r="N9" s="83" t="s">
        <v>43</v>
      </c>
      <c r="P9" s="165" t="s">
        <v>146</v>
      </c>
      <c r="R9" s="62" t="s">
        <v>69</v>
      </c>
      <c r="T9" s="83" t="s">
        <v>84</v>
      </c>
      <c r="V9" s="83" t="s">
        <v>44</v>
      </c>
    </row>
    <row r="10" spans="1:22" s="83" customFormat="1" ht="18" customHeight="1">
      <c r="A10" s="82"/>
      <c r="B10" s="82"/>
      <c r="C10" s="82"/>
      <c r="D10" s="144"/>
      <c r="F10" s="177" t="s">
        <v>210</v>
      </c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</row>
    <row r="11" spans="1:22" ht="18" customHeight="1">
      <c r="A11" s="3" t="s">
        <v>208</v>
      </c>
      <c r="B11" s="3"/>
      <c r="C11" s="3"/>
      <c r="D11" s="142"/>
      <c r="E11" s="145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74"/>
      <c r="Q11" s="166"/>
      <c r="R11" s="89"/>
      <c r="S11" s="166"/>
      <c r="T11" s="166"/>
      <c r="U11" s="166"/>
      <c r="V11" s="166"/>
    </row>
    <row r="12" spans="1:22" ht="18" customHeight="1">
      <c r="A12" s="3" t="s">
        <v>209</v>
      </c>
      <c r="B12" s="3"/>
      <c r="C12" s="3"/>
      <c r="D12" s="142"/>
      <c r="E12" s="145"/>
      <c r="F12" s="166">
        <v>21750000</v>
      </c>
      <c r="G12" s="3"/>
      <c r="H12" s="166">
        <v>19279778</v>
      </c>
      <c r="I12" s="3"/>
      <c r="J12" s="166">
        <v>221309</v>
      </c>
      <c r="K12" s="3"/>
      <c r="L12" s="166">
        <v>2219231</v>
      </c>
      <c r="M12" s="3"/>
      <c r="N12" s="166">
        <v>32083870</v>
      </c>
      <c r="O12" s="3"/>
      <c r="P12" s="89">
        <v>140194</v>
      </c>
      <c r="Q12" s="3"/>
      <c r="R12" s="89">
        <v>-43540</v>
      </c>
      <c r="S12" s="3"/>
      <c r="T12" s="166">
        <v>96654</v>
      </c>
      <c r="U12" s="3"/>
      <c r="V12" s="166">
        <v>75650842</v>
      </c>
    </row>
    <row r="13" spans="1:22" ht="11.1" customHeight="1">
      <c r="A13" s="3"/>
      <c r="B13" s="3"/>
      <c r="C13" s="3"/>
      <c r="D13" s="146"/>
      <c r="E13" s="145"/>
      <c r="F13" s="166"/>
      <c r="G13" s="3"/>
      <c r="H13" s="166"/>
      <c r="I13" s="3"/>
      <c r="J13" s="166"/>
      <c r="K13" s="3"/>
      <c r="L13" s="166"/>
      <c r="M13" s="3"/>
      <c r="N13" s="166"/>
      <c r="O13" s="3"/>
      <c r="P13" s="74"/>
      <c r="Q13" s="3"/>
      <c r="R13" s="89"/>
      <c r="S13" s="3"/>
      <c r="T13" s="166"/>
      <c r="U13" s="3"/>
      <c r="V13" s="166"/>
    </row>
    <row r="14" spans="1:22" ht="18" customHeight="1">
      <c r="A14" s="3" t="s">
        <v>232</v>
      </c>
      <c r="B14" s="3"/>
      <c r="C14" s="3"/>
      <c r="D14" s="140"/>
      <c r="E14" s="145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74"/>
      <c r="Q14" s="166"/>
      <c r="R14" s="89"/>
      <c r="S14" s="166"/>
      <c r="T14" s="166"/>
      <c r="U14" s="166"/>
      <c r="V14" s="166"/>
    </row>
    <row r="15" spans="1:22" ht="18.95" customHeight="1">
      <c r="B15" s="2" t="s">
        <v>172</v>
      </c>
      <c r="D15" s="147"/>
      <c r="E15" s="145"/>
      <c r="F15" s="163">
        <v>0</v>
      </c>
      <c r="G15" s="166"/>
      <c r="H15" s="163">
        <v>0</v>
      </c>
      <c r="I15" s="166"/>
      <c r="J15" s="163">
        <v>0</v>
      </c>
      <c r="K15" s="166"/>
      <c r="L15" s="163">
        <v>0</v>
      </c>
      <c r="M15" s="163"/>
      <c r="N15" s="163">
        <v>17985</v>
      </c>
      <c r="O15" s="163"/>
      <c r="P15" s="80">
        <v>0</v>
      </c>
      <c r="Q15" s="163"/>
      <c r="R15" s="39">
        <v>0</v>
      </c>
      <c r="S15" s="163"/>
      <c r="T15" s="163">
        <f>SUM(P15,R15)</f>
        <v>0</v>
      </c>
      <c r="U15" s="163"/>
      <c r="V15" s="163">
        <f>SUM(F15,H15,J15,L15,N15,T15)</f>
        <v>17985</v>
      </c>
    </row>
    <row r="16" spans="1:22" ht="18" customHeight="1">
      <c r="B16" s="2" t="s">
        <v>100</v>
      </c>
      <c r="D16" s="148"/>
      <c r="E16" s="145"/>
      <c r="F16" s="163">
        <v>0</v>
      </c>
      <c r="G16" s="166"/>
      <c r="H16" s="163">
        <v>0</v>
      </c>
      <c r="I16" s="166"/>
      <c r="J16" s="163">
        <v>0</v>
      </c>
      <c r="K16" s="166"/>
      <c r="L16" s="163">
        <v>0</v>
      </c>
      <c r="M16" s="163"/>
      <c r="N16" s="163">
        <v>0</v>
      </c>
      <c r="O16" s="163"/>
      <c r="P16" s="163">
        <v>-158437</v>
      </c>
      <c r="Q16" s="163"/>
      <c r="R16" s="39">
        <v>0</v>
      </c>
      <c r="S16" s="163"/>
      <c r="T16" s="163">
        <f>SUM(P16,R16)</f>
        <v>-158437</v>
      </c>
      <c r="U16" s="163"/>
      <c r="V16" s="163">
        <f>SUM(F16,H16,J16,L16,N16,T16)</f>
        <v>-158437</v>
      </c>
    </row>
    <row r="17" spans="1:22" ht="18" customHeight="1">
      <c r="A17" s="3" t="s">
        <v>231</v>
      </c>
      <c r="B17" s="3"/>
      <c r="C17" s="3"/>
      <c r="D17" s="148"/>
      <c r="E17" s="145"/>
      <c r="F17" s="167">
        <f>SUM(F15:F16)</f>
        <v>0</v>
      </c>
      <c r="G17" s="163"/>
      <c r="H17" s="167">
        <f>SUM(H15:H16)</f>
        <v>0</v>
      </c>
      <c r="I17" s="166"/>
      <c r="J17" s="167">
        <f>SUM(J15:J16)</f>
        <v>0</v>
      </c>
      <c r="K17" s="166"/>
      <c r="L17" s="167">
        <f>SUM(L15:L16)</f>
        <v>0</v>
      </c>
      <c r="M17" s="163"/>
      <c r="N17" s="167">
        <f>SUM(N15:N16)</f>
        <v>17985</v>
      </c>
      <c r="O17" s="163"/>
      <c r="P17" s="167">
        <f>SUM(P15:P16)</f>
        <v>-158437</v>
      </c>
      <c r="Q17" s="163"/>
      <c r="R17" s="167">
        <f>SUM(R15:R16)</f>
        <v>0</v>
      </c>
      <c r="S17" s="163"/>
      <c r="T17" s="167">
        <f>SUM(T15:T16)</f>
        <v>-158437</v>
      </c>
      <c r="U17" s="166"/>
      <c r="V17" s="167">
        <f>SUM(V15:V16)</f>
        <v>-140452</v>
      </c>
    </row>
    <row r="18" spans="1:22" ht="7.5" customHeight="1">
      <c r="A18" s="3"/>
      <c r="B18" s="3"/>
      <c r="C18" s="3"/>
      <c r="D18" s="147"/>
      <c r="E18" s="145"/>
      <c r="F18" s="166"/>
      <c r="G18" s="163"/>
      <c r="H18" s="166"/>
      <c r="I18" s="166"/>
      <c r="J18" s="166"/>
      <c r="K18" s="166"/>
      <c r="L18" s="166"/>
      <c r="M18" s="163"/>
      <c r="N18" s="166"/>
      <c r="O18" s="163"/>
      <c r="P18" s="166"/>
      <c r="Q18" s="163"/>
      <c r="R18" s="166"/>
      <c r="S18" s="163"/>
      <c r="T18" s="166"/>
      <c r="U18" s="166"/>
      <c r="V18" s="166"/>
    </row>
    <row r="19" spans="1:22" ht="24" thickBot="1">
      <c r="A19" s="3" t="s">
        <v>212</v>
      </c>
      <c r="B19" s="3"/>
      <c r="D19" s="140"/>
      <c r="F19" s="175">
        <f>F12+F17</f>
        <v>21750000</v>
      </c>
      <c r="G19" s="166"/>
      <c r="H19" s="175">
        <f>H12+H17</f>
        <v>19279778</v>
      </c>
      <c r="I19" s="166"/>
      <c r="J19" s="175">
        <f>J12+J17</f>
        <v>221309</v>
      </c>
      <c r="K19" s="166"/>
      <c r="L19" s="175">
        <f>L12+L17</f>
        <v>2219231</v>
      </c>
      <c r="M19" s="166"/>
      <c r="N19" s="175">
        <f>N12+N17</f>
        <v>32101855</v>
      </c>
      <c r="O19" s="166"/>
      <c r="P19" s="175">
        <f>P12+P17</f>
        <v>-18243</v>
      </c>
      <c r="Q19" s="166"/>
      <c r="R19" s="175">
        <f>R12+R17</f>
        <v>-43540</v>
      </c>
      <c r="S19" s="166"/>
      <c r="T19" s="175">
        <f>T12+T17</f>
        <v>-61783</v>
      </c>
      <c r="U19" s="166"/>
      <c r="V19" s="175">
        <f>V12+V17</f>
        <v>75510390</v>
      </c>
    </row>
    <row r="20" spans="1:22" ht="4.5" customHeight="1" thickTop="1">
      <c r="D20" s="144"/>
      <c r="L20" s="163"/>
      <c r="M20" s="163"/>
      <c r="N20" s="163"/>
      <c r="O20" s="163"/>
      <c r="P20" s="80"/>
      <c r="Q20" s="163"/>
      <c r="R20" s="39"/>
      <c r="S20" s="163"/>
      <c r="T20" s="163"/>
      <c r="U20" s="163"/>
      <c r="V20" s="3"/>
    </row>
    <row r="21" spans="1:22" ht="23.25">
      <c r="D21" s="140"/>
    </row>
    <row r="22" spans="1:22">
      <c r="F22" s="163"/>
      <c r="H22" s="163"/>
      <c r="J22" s="163"/>
      <c r="L22" s="163"/>
      <c r="N22" s="163"/>
      <c r="T22" s="163"/>
      <c r="V22" s="163"/>
    </row>
    <row r="23" spans="1:22">
      <c r="F23" s="163"/>
      <c r="H23" s="163"/>
      <c r="J23" s="163"/>
      <c r="L23" s="163"/>
      <c r="N23" s="163"/>
      <c r="T23" s="163"/>
      <c r="V23" s="163"/>
    </row>
    <row r="24" spans="1:22">
      <c r="N24" s="163"/>
      <c r="T24" s="163"/>
      <c r="V24" s="163"/>
    </row>
    <row r="25" spans="1:22">
      <c r="V25" s="163"/>
    </row>
    <row r="26" spans="1:22">
      <c r="V26" s="163"/>
    </row>
    <row r="27" spans="1:22">
      <c r="F27" s="163"/>
      <c r="H27" s="163"/>
      <c r="J27" s="163"/>
      <c r="L27" s="163"/>
      <c r="N27" s="163"/>
      <c r="T27" s="163"/>
      <c r="V27" s="163"/>
    </row>
  </sheetData>
  <mergeCells count="6">
    <mergeCell ref="F10:V10"/>
    <mergeCell ref="A1:K1"/>
    <mergeCell ref="A2:T2"/>
    <mergeCell ref="F4:T4"/>
    <mergeCell ref="L5:N5"/>
    <mergeCell ref="P5:T5"/>
  </mergeCells>
  <pageMargins left="0.511811023622047" right="0.39370078740157499" top="0.47244094488188998" bottom="0.511811023622047" header="0.511811023622047" footer="0.511811023622047"/>
  <pageSetup paperSize="9" scale="70" firstPageNumber="8" orientation="landscape" useFirstPageNumber="1" r:id="rId1"/>
  <headerFooter>
    <oddFooter>&amp;L&amp;"Times New Roman,Regular"The accompanying notes form an integral part of the interim financial statements.
&amp;"Tahoma,Regular"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5"/>
  <sheetViews>
    <sheetView view="pageBreakPreview" zoomScale="90" zoomScaleNormal="90" zoomScaleSheetLayoutView="90" workbookViewId="0"/>
  </sheetViews>
  <sheetFormatPr defaultColWidth="9.125" defaultRowHeight="18" customHeight="1"/>
  <cols>
    <col min="1" max="1" width="2.5" style="93" customWidth="1"/>
    <col min="2" max="2" width="2.625" style="93" customWidth="1"/>
    <col min="3" max="3" width="41.375" style="93" customWidth="1"/>
    <col min="4" max="4" width="7.5" style="95" customWidth="1"/>
    <col min="5" max="5" width="1.125" style="93" customWidth="1"/>
    <col min="6" max="6" width="15.125" style="116" bestFit="1" customWidth="1"/>
    <col min="7" max="7" width="1.125" style="93" customWidth="1"/>
    <col min="8" max="8" width="15.875" style="116" bestFit="1" customWidth="1"/>
    <col min="9" max="9" width="1.125" style="159" customWidth="1"/>
    <col min="10" max="10" width="14.875" style="116" customWidth="1"/>
    <col min="11" max="11" width="1.125" style="93" customWidth="1"/>
    <col min="12" max="12" width="15.125" style="116" bestFit="1" customWidth="1"/>
    <col min="13" max="16384" width="9.125" style="93"/>
  </cols>
  <sheetData>
    <row r="1" spans="1:12" s="101" customFormat="1" ht="18" customHeight="1">
      <c r="A1" s="99" t="s">
        <v>99</v>
      </c>
      <c r="B1" s="99"/>
      <c r="C1" s="99"/>
      <c r="D1" s="99"/>
      <c r="E1" s="100"/>
      <c r="F1" s="99"/>
      <c r="G1" s="100"/>
      <c r="H1" s="99"/>
      <c r="I1" s="100"/>
      <c r="J1" s="99"/>
      <c r="K1" s="100"/>
      <c r="L1" s="99"/>
    </row>
    <row r="2" spans="1:12" s="101" customFormat="1" ht="18" customHeight="1">
      <c r="A2" s="184" t="s">
        <v>214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58"/>
    </row>
    <row r="3" spans="1:12" ht="18" customHeight="1">
      <c r="A3" s="102"/>
      <c r="B3" s="102"/>
      <c r="C3" s="102"/>
      <c r="D3" s="102"/>
      <c r="E3" s="103"/>
      <c r="F3" s="102"/>
      <c r="G3" s="103"/>
      <c r="H3" s="102"/>
      <c r="I3" s="103"/>
      <c r="J3" s="102"/>
      <c r="K3" s="103"/>
      <c r="L3" s="102"/>
    </row>
    <row r="4" spans="1:12" ht="18" customHeight="1">
      <c r="A4" s="94"/>
      <c r="B4" s="94"/>
      <c r="C4" s="94"/>
      <c r="D4" s="104"/>
      <c r="E4" s="105"/>
      <c r="F4" s="187" t="s">
        <v>0</v>
      </c>
      <c r="G4" s="187"/>
      <c r="H4" s="187"/>
      <c r="I4" s="106"/>
      <c r="J4" s="187" t="s">
        <v>1</v>
      </c>
      <c r="K4" s="187"/>
      <c r="L4" s="187"/>
    </row>
    <row r="5" spans="1:12" ht="18" customHeight="1">
      <c r="A5" s="94"/>
      <c r="C5" s="94"/>
      <c r="D5" s="107"/>
      <c r="E5" s="108"/>
      <c r="F5" s="187" t="s">
        <v>2</v>
      </c>
      <c r="G5" s="187"/>
      <c r="H5" s="187"/>
      <c r="J5" s="187" t="s">
        <v>2</v>
      </c>
      <c r="K5" s="187"/>
      <c r="L5" s="187"/>
    </row>
    <row r="6" spans="1:12" s="98" customFormat="1" ht="18" customHeight="1">
      <c r="A6" s="109"/>
      <c r="C6" s="109"/>
      <c r="D6" s="110"/>
      <c r="E6" s="110"/>
      <c r="F6" s="188" t="s">
        <v>205</v>
      </c>
      <c r="G6" s="188"/>
      <c r="H6" s="188"/>
      <c r="I6" s="160"/>
      <c r="J6" s="188" t="s">
        <v>205</v>
      </c>
      <c r="K6" s="188"/>
      <c r="L6" s="188"/>
    </row>
    <row r="7" spans="1:12" s="2" customFormat="1" ht="18" customHeight="1">
      <c r="A7" s="3"/>
      <c r="C7" s="3"/>
      <c r="D7" s="22"/>
      <c r="E7" s="22"/>
      <c r="F7" s="185" t="s">
        <v>201</v>
      </c>
      <c r="G7" s="186"/>
      <c r="H7" s="186"/>
      <c r="I7" s="7"/>
      <c r="J7" s="185" t="s">
        <v>201</v>
      </c>
      <c r="K7" s="186"/>
      <c r="L7" s="186"/>
    </row>
    <row r="8" spans="1:12" ht="18" customHeight="1">
      <c r="A8" s="94"/>
      <c r="C8" s="94"/>
      <c r="D8" s="111" t="s">
        <v>193</v>
      </c>
      <c r="E8" s="112"/>
      <c r="F8" s="161" t="s">
        <v>200</v>
      </c>
      <c r="G8" s="112"/>
      <c r="H8" s="161" t="s">
        <v>177</v>
      </c>
      <c r="I8" s="162"/>
      <c r="J8" s="161" t="s">
        <v>200</v>
      </c>
      <c r="K8" s="112"/>
      <c r="L8" s="161" t="s">
        <v>177</v>
      </c>
    </row>
    <row r="9" spans="1:12" ht="18" customHeight="1">
      <c r="A9" s="94"/>
      <c r="C9" s="94"/>
      <c r="D9" s="111"/>
      <c r="E9" s="112"/>
      <c r="F9" s="161"/>
      <c r="G9" s="112"/>
      <c r="H9" s="161"/>
      <c r="I9" s="162"/>
      <c r="J9" s="161"/>
      <c r="K9" s="112"/>
      <c r="L9" s="161"/>
    </row>
    <row r="10" spans="1:12" ht="18" customHeight="1">
      <c r="A10" s="94"/>
      <c r="C10" s="94"/>
      <c r="D10" s="107"/>
      <c r="E10" s="108"/>
      <c r="F10" s="177" t="s">
        <v>203</v>
      </c>
      <c r="G10" s="177"/>
      <c r="H10" s="177"/>
      <c r="I10" s="177"/>
      <c r="J10" s="177"/>
      <c r="K10" s="177"/>
      <c r="L10" s="177"/>
    </row>
    <row r="11" spans="1:12" ht="18" customHeight="1">
      <c r="A11" s="97" t="s">
        <v>45</v>
      </c>
      <c r="D11" s="108"/>
      <c r="E11" s="113"/>
      <c r="F11" s="96"/>
      <c r="G11" s="113"/>
      <c r="H11" s="96"/>
      <c r="I11" s="113"/>
      <c r="J11" s="114"/>
      <c r="K11" s="113"/>
      <c r="L11" s="114"/>
    </row>
    <row r="12" spans="1:12" ht="18" customHeight="1">
      <c r="A12" s="93" t="s">
        <v>230</v>
      </c>
      <c r="D12" s="115"/>
      <c r="E12" s="96"/>
      <c r="F12" s="116">
        <v>1618038</v>
      </c>
      <c r="G12" s="96"/>
      <c r="H12" s="116">
        <v>1517725</v>
      </c>
      <c r="I12" s="106"/>
      <c r="J12" s="116">
        <v>17985</v>
      </c>
      <c r="K12" s="96"/>
      <c r="L12" s="116">
        <v>-49809</v>
      </c>
    </row>
    <row r="13" spans="1:12" ht="18" customHeight="1">
      <c r="A13" s="117" t="s">
        <v>71</v>
      </c>
      <c r="E13" s="96"/>
      <c r="G13" s="96"/>
      <c r="I13" s="118"/>
      <c r="K13" s="96"/>
    </row>
    <row r="14" spans="1:12" ht="18" customHeight="1">
      <c r="A14" s="119" t="s">
        <v>103</v>
      </c>
      <c r="E14" s="96"/>
      <c r="F14" s="116">
        <v>210919</v>
      </c>
      <c r="G14" s="96"/>
      <c r="H14" s="116">
        <v>107674</v>
      </c>
      <c r="I14" s="118"/>
      <c r="J14" s="120">
        <v>-2378</v>
      </c>
      <c r="K14" s="96"/>
      <c r="L14" s="120">
        <v>-1814</v>
      </c>
    </row>
    <row r="15" spans="1:12" ht="18" customHeight="1">
      <c r="A15" s="119" t="s">
        <v>35</v>
      </c>
      <c r="E15" s="96"/>
      <c r="F15" s="116">
        <v>1025486</v>
      </c>
      <c r="G15" s="96"/>
      <c r="H15" s="116">
        <v>1024566</v>
      </c>
      <c r="I15" s="118"/>
      <c r="J15" s="116">
        <v>259615</v>
      </c>
      <c r="K15" s="96"/>
      <c r="L15" s="116">
        <v>193641</v>
      </c>
    </row>
    <row r="16" spans="1:12" ht="18" customHeight="1">
      <c r="A16" s="119" t="s">
        <v>188</v>
      </c>
      <c r="E16" s="96"/>
      <c r="F16" s="116">
        <v>1039310</v>
      </c>
      <c r="G16" s="96"/>
      <c r="H16" s="116">
        <v>939827</v>
      </c>
      <c r="I16" s="118"/>
      <c r="J16" s="116">
        <v>9235</v>
      </c>
      <c r="K16" s="96"/>
      <c r="L16" s="116">
        <v>8083</v>
      </c>
    </row>
    <row r="17" spans="1:12" ht="18" customHeight="1">
      <c r="A17" s="121" t="s">
        <v>165</v>
      </c>
      <c r="E17" s="96"/>
      <c r="F17" s="116">
        <v>25420</v>
      </c>
      <c r="G17" s="96"/>
      <c r="H17" s="116">
        <v>-202</v>
      </c>
      <c r="I17" s="118"/>
      <c r="J17" s="116">
        <v>4945</v>
      </c>
      <c r="K17" s="96"/>
      <c r="L17" s="116">
        <v>2276</v>
      </c>
    </row>
    <row r="18" spans="1:12" ht="18" customHeight="1">
      <c r="A18" s="119" t="s">
        <v>182</v>
      </c>
      <c r="E18" s="96"/>
      <c r="F18" s="116">
        <v>-136309</v>
      </c>
      <c r="G18" s="96"/>
      <c r="H18" s="116">
        <v>26688</v>
      </c>
      <c r="I18" s="118"/>
      <c r="J18" s="116">
        <v>-119822</v>
      </c>
      <c r="K18" s="96"/>
      <c r="L18" s="116">
        <v>26737</v>
      </c>
    </row>
    <row r="19" spans="1:12" ht="18" customHeight="1">
      <c r="A19" s="119" t="s">
        <v>226</v>
      </c>
      <c r="E19" s="96"/>
      <c r="F19" s="116">
        <v>-436585</v>
      </c>
      <c r="G19" s="96"/>
      <c r="H19" s="116">
        <v>-218510</v>
      </c>
      <c r="I19" s="118"/>
      <c r="J19" s="116">
        <v>0</v>
      </c>
      <c r="K19" s="96"/>
      <c r="L19" s="116">
        <v>0</v>
      </c>
    </row>
    <row r="20" spans="1:12" ht="18" customHeight="1">
      <c r="A20" s="119" t="s">
        <v>239</v>
      </c>
      <c r="E20" s="96"/>
      <c r="F20" s="116">
        <v>-3366</v>
      </c>
      <c r="G20" s="96"/>
      <c r="H20" s="116">
        <v>-1783</v>
      </c>
      <c r="I20" s="118"/>
      <c r="J20" s="116">
        <v>-1814</v>
      </c>
      <c r="K20" s="96"/>
      <c r="L20" s="116">
        <v>-1523</v>
      </c>
    </row>
    <row r="21" spans="1:12" ht="18" customHeight="1">
      <c r="A21" s="119" t="s">
        <v>198</v>
      </c>
      <c r="E21" s="96"/>
      <c r="F21" s="116">
        <v>34504</v>
      </c>
      <c r="G21" s="96"/>
      <c r="H21" s="116">
        <v>31786</v>
      </c>
      <c r="I21" s="118"/>
      <c r="J21" s="116">
        <v>0</v>
      </c>
      <c r="K21" s="96"/>
      <c r="L21" s="116">
        <v>0</v>
      </c>
    </row>
    <row r="22" spans="1:12" ht="18" customHeight="1">
      <c r="A22" s="119" t="s">
        <v>136</v>
      </c>
      <c r="E22" s="96"/>
      <c r="F22" s="116">
        <v>-1194</v>
      </c>
      <c r="G22" s="96"/>
      <c r="H22" s="116">
        <v>1287</v>
      </c>
      <c r="I22" s="118"/>
      <c r="J22" s="116">
        <v>-673</v>
      </c>
      <c r="K22" s="96"/>
      <c r="L22" s="116">
        <v>1434</v>
      </c>
    </row>
    <row r="23" spans="1:12" ht="18" customHeight="1">
      <c r="A23" s="119" t="s">
        <v>216</v>
      </c>
      <c r="E23" s="96"/>
      <c r="F23" s="116">
        <v>2366</v>
      </c>
      <c r="G23" s="96"/>
      <c r="H23" s="116">
        <v>93</v>
      </c>
      <c r="I23" s="118"/>
      <c r="J23" s="116">
        <v>-4</v>
      </c>
      <c r="K23" s="96"/>
      <c r="L23" s="116">
        <v>0</v>
      </c>
    </row>
    <row r="24" spans="1:12" ht="18" customHeight="1">
      <c r="A24" s="119" t="s">
        <v>131</v>
      </c>
      <c r="E24" s="96"/>
      <c r="G24" s="96"/>
      <c r="I24" s="93"/>
      <c r="J24" s="93"/>
      <c r="L24" s="93"/>
    </row>
    <row r="25" spans="1:12" ht="18" customHeight="1">
      <c r="A25" s="119"/>
      <c r="B25" s="93" t="s">
        <v>132</v>
      </c>
      <c r="D25" s="95">
        <v>4</v>
      </c>
      <c r="E25" s="96"/>
      <c r="F25" s="116">
        <v>-946186</v>
      </c>
      <c r="G25" s="96"/>
      <c r="H25" s="116">
        <v>-1357672</v>
      </c>
      <c r="I25" s="118"/>
      <c r="J25" s="116">
        <v>0</v>
      </c>
      <c r="K25" s="96"/>
      <c r="L25" s="116">
        <v>0</v>
      </c>
    </row>
    <row r="26" spans="1:12" ht="18" customHeight="1">
      <c r="A26" s="75" t="s">
        <v>215</v>
      </c>
      <c r="B26" s="2"/>
      <c r="C26" s="2"/>
      <c r="E26" s="96"/>
      <c r="F26" s="116">
        <v>13752</v>
      </c>
      <c r="G26" s="96"/>
      <c r="H26" s="116">
        <v>1640</v>
      </c>
      <c r="I26" s="118"/>
      <c r="J26" s="116">
        <v>0</v>
      </c>
      <c r="K26" s="96"/>
      <c r="L26" s="116">
        <v>0</v>
      </c>
    </row>
    <row r="27" spans="1:12" ht="18" customHeight="1">
      <c r="A27" s="75" t="s">
        <v>240</v>
      </c>
      <c r="B27" s="75"/>
      <c r="E27" s="96"/>
      <c r="F27" s="116">
        <v>-17791</v>
      </c>
      <c r="G27" s="96"/>
      <c r="H27" s="116">
        <v>150614</v>
      </c>
      <c r="I27" s="118"/>
      <c r="J27" s="116">
        <v>0</v>
      </c>
      <c r="K27" s="96"/>
      <c r="L27" s="116">
        <v>0</v>
      </c>
    </row>
    <row r="28" spans="1:12" ht="18" customHeight="1">
      <c r="A28" s="119" t="s">
        <v>31</v>
      </c>
      <c r="E28" s="96"/>
      <c r="F28" s="116">
        <v>0</v>
      </c>
      <c r="G28" s="96"/>
      <c r="H28" s="116">
        <v>0</v>
      </c>
      <c r="I28" s="118"/>
      <c r="J28" s="116">
        <v>-150198</v>
      </c>
      <c r="K28" s="96"/>
      <c r="L28" s="116">
        <v>-196565</v>
      </c>
    </row>
    <row r="29" spans="1:12" ht="18" customHeight="1">
      <c r="A29" s="119" t="s">
        <v>32</v>
      </c>
      <c r="E29" s="96"/>
      <c r="F29" s="116">
        <v>-433978</v>
      </c>
      <c r="G29" s="96"/>
      <c r="H29" s="116">
        <v>-407251</v>
      </c>
      <c r="I29" s="118"/>
      <c r="J29" s="116">
        <v>-92878</v>
      </c>
      <c r="K29" s="96"/>
      <c r="L29" s="116">
        <v>-64316</v>
      </c>
    </row>
    <row r="30" spans="1:12" ht="18" customHeight="1">
      <c r="E30" s="96"/>
      <c r="F30" s="122">
        <f>SUM(F12:F29)</f>
        <v>1994386</v>
      </c>
      <c r="G30" s="96"/>
      <c r="H30" s="122">
        <f>SUM(H12:H29)</f>
        <v>1816482</v>
      </c>
      <c r="I30" s="118"/>
      <c r="J30" s="122">
        <f>SUM(J12:J29)</f>
        <v>-75987</v>
      </c>
      <c r="K30" s="96"/>
      <c r="L30" s="122">
        <f>SUM(L12:L29)</f>
        <v>-81856</v>
      </c>
    </row>
    <row r="31" spans="1:12" ht="18" customHeight="1">
      <c r="A31" s="117" t="s">
        <v>46</v>
      </c>
      <c r="E31" s="118"/>
      <c r="F31" s="93"/>
      <c r="G31" s="118"/>
      <c r="H31" s="93"/>
      <c r="I31" s="118"/>
      <c r="K31" s="96"/>
    </row>
    <row r="32" spans="1:12" ht="18" customHeight="1">
      <c r="A32" s="119" t="s">
        <v>199</v>
      </c>
      <c r="E32" s="118"/>
      <c r="F32" s="116">
        <v>-981690</v>
      </c>
      <c r="G32" s="118"/>
      <c r="H32" s="116">
        <v>6371555</v>
      </c>
      <c r="I32" s="118"/>
      <c r="J32" s="116">
        <v>0</v>
      </c>
      <c r="K32" s="96"/>
      <c r="L32" s="116">
        <v>0</v>
      </c>
    </row>
    <row r="33" spans="1:12" ht="18" customHeight="1">
      <c r="A33" s="92" t="s">
        <v>93</v>
      </c>
      <c r="B33" s="92"/>
      <c r="C33" s="92"/>
      <c r="D33" s="92"/>
      <c r="E33" s="118"/>
      <c r="F33" s="116">
        <v>240991</v>
      </c>
      <c r="G33" s="118"/>
      <c r="H33" s="116">
        <v>-219196</v>
      </c>
      <c r="I33" s="118"/>
      <c r="J33" s="116">
        <v>-273</v>
      </c>
      <c r="K33" s="96"/>
      <c r="L33" s="116">
        <v>-13587</v>
      </c>
    </row>
    <row r="34" spans="1:12" ht="18" customHeight="1">
      <c r="A34" s="119" t="s">
        <v>94</v>
      </c>
      <c r="E34" s="118"/>
      <c r="F34" s="116">
        <v>-10752</v>
      </c>
      <c r="G34" s="118"/>
      <c r="H34" s="116">
        <v>248340</v>
      </c>
      <c r="I34" s="118"/>
      <c r="J34" s="116">
        <v>31792</v>
      </c>
      <c r="K34" s="96"/>
      <c r="L34" s="116">
        <v>12291</v>
      </c>
    </row>
    <row r="35" spans="1:12" ht="18" customHeight="1">
      <c r="A35" s="92" t="s">
        <v>196</v>
      </c>
      <c r="B35" s="92"/>
      <c r="C35" s="92"/>
      <c r="D35" s="92"/>
      <c r="E35" s="118"/>
      <c r="F35" s="116">
        <v>448378</v>
      </c>
      <c r="G35" s="118"/>
      <c r="H35" s="116">
        <v>456481</v>
      </c>
      <c r="I35" s="118"/>
      <c r="J35" s="116">
        <v>0</v>
      </c>
      <c r="K35" s="96"/>
      <c r="L35" s="116">
        <v>0</v>
      </c>
    </row>
    <row r="36" spans="1:12" ht="18" customHeight="1">
      <c r="A36" s="119" t="s">
        <v>6</v>
      </c>
      <c r="E36" s="118"/>
      <c r="F36" s="116">
        <v>38354</v>
      </c>
      <c r="G36" s="118"/>
      <c r="H36" s="116">
        <v>-202816</v>
      </c>
      <c r="I36" s="118"/>
      <c r="J36" s="116">
        <v>0</v>
      </c>
      <c r="K36" s="96"/>
      <c r="L36" s="116">
        <v>0</v>
      </c>
    </row>
    <row r="37" spans="1:12" ht="18" customHeight="1">
      <c r="A37" s="119" t="s">
        <v>57</v>
      </c>
      <c r="E37" s="118"/>
      <c r="F37" s="116">
        <v>156600</v>
      </c>
      <c r="G37" s="118"/>
      <c r="H37" s="116">
        <v>-2199</v>
      </c>
      <c r="I37" s="118"/>
      <c r="J37" s="116">
        <v>-698</v>
      </c>
      <c r="K37" s="96"/>
      <c r="L37" s="116">
        <v>-3353</v>
      </c>
    </row>
    <row r="38" spans="1:12" ht="18" customHeight="1">
      <c r="A38" s="119" t="s">
        <v>176</v>
      </c>
      <c r="E38" s="118"/>
      <c r="F38" s="116">
        <v>-436540</v>
      </c>
      <c r="G38" s="118"/>
      <c r="H38" s="116">
        <v>-2576763</v>
      </c>
      <c r="I38" s="118"/>
      <c r="J38" s="116">
        <v>-190142</v>
      </c>
      <c r="K38" s="96"/>
      <c r="L38" s="116">
        <v>-143569</v>
      </c>
    </row>
    <row r="39" spans="1:12" ht="18" customHeight="1">
      <c r="A39" s="92" t="s">
        <v>140</v>
      </c>
      <c r="B39" s="92"/>
      <c r="C39" s="92"/>
      <c r="D39" s="92"/>
      <c r="E39" s="118"/>
      <c r="F39" s="116">
        <v>87185</v>
      </c>
      <c r="G39" s="118"/>
      <c r="H39" s="116">
        <v>-191812</v>
      </c>
      <c r="I39" s="118"/>
      <c r="J39" s="116">
        <v>24595</v>
      </c>
      <c r="K39" s="96"/>
      <c r="L39" s="116">
        <v>24103</v>
      </c>
    </row>
    <row r="40" spans="1:12" ht="18" customHeight="1">
      <c r="A40" s="92" t="s">
        <v>73</v>
      </c>
      <c r="B40" s="92"/>
      <c r="C40" s="92"/>
      <c r="D40" s="92"/>
      <c r="E40" s="118"/>
      <c r="F40" s="116">
        <v>6400</v>
      </c>
      <c r="G40" s="118"/>
      <c r="H40" s="116">
        <v>9475</v>
      </c>
      <c r="I40" s="118"/>
      <c r="J40" s="116">
        <v>4956</v>
      </c>
      <c r="K40" s="96"/>
      <c r="L40" s="116">
        <v>5041</v>
      </c>
    </row>
    <row r="41" spans="1:12" ht="18" customHeight="1">
      <c r="A41" s="119" t="s">
        <v>217</v>
      </c>
      <c r="B41" s="123"/>
      <c r="C41" s="123"/>
      <c r="E41" s="118"/>
      <c r="F41" s="124">
        <v>-6495</v>
      </c>
      <c r="G41" s="118"/>
      <c r="H41" s="124">
        <v>-845</v>
      </c>
      <c r="I41" s="118"/>
      <c r="J41" s="124">
        <v>0</v>
      </c>
      <c r="K41" s="96"/>
      <c r="L41" s="124">
        <v>0</v>
      </c>
    </row>
    <row r="42" spans="1:12" ht="18" customHeight="1">
      <c r="A42" s="93" t="s">
        <v>64</v>
      </c>
      <c r="E42" s="116"/>
      <c r="F42" s="116">
        <f>SUM(F30:F41)</f>
        <v>1536817</v>
      </c>
      <c r="G42" s="116"/>
      <c r="H42" s="116">
        <f>SUM(H30:H41)</f>
        <v>5708702</v>
      </c>
      <c r="I42" s="116"/>
      <c r="J42" s="116">
        <f>SUM(J30:J41)</f>
        <v>-205757</v>
      </c>
      <c r="K42" s="116"/>
      <c r="L42" s="116">
        <f>SUM(L30:L41)</f>
        <v>-200930</v>
      </c>
    </row>
    <row r="43" spans="1:12" ht="18" customHeight="1">
      <c r="A43" s="119" t="s">
        <v>183</v>
      </c>
      <c r="E43" s="106"/>
      <c r="F43" s="116">
        <v>-67429</v>
      </c>
      <c r="G43" s="106"/>
      <c r="H43" s="116">
        <v>-215470</v>
      </c>
      <c r="I43" s="106"/>
      <c r="J43" s="116">
        <v>7757</v>
      </c>
      <c r="K43" s="96"/>
      <c r="L43" s="116">
        <v>-2407</v>
      </c>
    </row>
    <row r="44" spans="1:12" s="94" customFormat="1" ht="18" customHeight="1">
      <c r="A44" s="94" t="s">
        <v>60</v>
      </c>
      <c r="D44" s="125"/>
      <c r="E44" s="126"/>
      <c r="F44" s="127">
        <f>SUM(F42:F43)</f>
        <v>1469388</v>
      </c>
      <c r="G44" s="126"/>
      <c r="H44" s="127">
        <f>SUM(H42:H43)</f>
        <v>5493232</v>
      </c>
      <c r="I44" s="126"/>
      <c r="J44" s="127">
        <f>SUM(J42:J43)</f>
        <v>-198000</v>
      </c>
      <c r="K44" s="126"/>
      <c r="L44" s="127">
        <f>SUM(L42:L43)</f>
        <v>-203337</v>
      </c>
    </row>
    <row r="45" spans="1:12" ht="18" customHeight="1">
      <c r="A45" s="102"/>
      <c r="B45" s="102"/>
      <c r="C45" s="102"/>
      <c r="D45" s="102"/>
      <c r="E45" s="103"/>
      <c r="F45" s="102"/>
      <c r="G45" s="103"/>
      <c r="H45" s="102"/>
      <c r="I45" s="103"/>
      <c r="J45" s="102"/>
      <c r="K45" s="103"/>
      <c r="L45" s="102"/>
    </row>
    <row r="46" spans="1:12" s="128" customFormat="1" ht="18" customHeight="1">
      <c r="A46" s="99" t="s">
        <v>99</v>
      </c>
      <c r="B46" s="99"/>
      <c r="C46" s="99"/>
      <c r="D46" s="99"/>
      <c r="E46" s="100"/>
      <c r="F46" s="99"/>
      <c r="G46" s="100"/>
      <c r="H46" s="99"/>
      <c r="I46" s="100"/>
      <c r="J46" s="99"/>
      <c r="K46" s="100"/>
      <c r="L46" s="99"/>
    </row>
    <row r="47" spans="1:12" s="101" customFormat="1" ht="18" customHeight="1">
      <c r="A47" s="184" t="s">
        <v>214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58"/>
    </row>
    <row r="48" spans="1:12" ht="18" customHeight="1">
      <c r="A48" s="102"/>
      <c r="B48" s="102"/>
      <c r="C48" s="102"/>
      <c r="D48" s="102"/>
      <c r="E48" s="103"/>
      <c r="F48" s="102"/>
      <c r="G48" s="103"/>
      <c r="H48" s="102"/>
      <c r="I48" s="103"/>
      <c r="J48" s="102"/>
      <c r="K48" s="103"/>
      <c r="L48" s="102"/>
    </row>
    <row r="49" spans="1:12" ht="18" customHeight="1">
      <c r="A49" s="94"/>
      <c r="B49" s="94"/>
      <c r="C49" s="94"/>
      <c r="D49" s="104"/>
      <c r="E49" s="105"/>
      <c r="F49" s="187" t="s">
        <v>0</v>
      </c>
      <c r="G49" s="187"/>
      <c r="H49" s="187"/>
      <c r="I49" s="106"/>
      <c r="J49" s="187" t="s">
        <v>1</v>
      </c>
      <c r="K49" s="187"/>
      <c r="L49" s="187"/>
    </row>
    <row r="50" spans="1:12" ht="18" customHeight="1">
      <c r="A50" s="94"/>
      <c r="C50" s="94"/>
      <c r="D50" s="107"/>
      <c r="E50" s="108"/>
      <c r="F50" s="187" t="s">
        <v>2</v>
      </c>
      <c r="G50" s="187"/>
      <c r="H50" s="187"/>
      <c r="J50" s="187" t="s">
        <v>2</v>
      </c>
      <c r="K50" s="187"/>
      <c r="L50" s="187"/>
    </row>
    <row r="51" spans="1:12" s="98" customFormat="1" ht="18" customHeight="1">
      <c r="A51" s="109"/>
      <c r="C51" s="109"/>
      <c r="D51" s="110"/>
      <c r="E51" s="110"/>
      <c r="F51" s="188" t="s">
        <v>205</v>
      </c>
      <c r="G51" s="188"/>
      <c r="H51" s="188"/>
      <c r="I51" s="160"/>
      <c r="J51" s="188" t="s">
        <v>205</v>
      </c>
      <c r="K51" s="188"/>
      <c r="L51" s="188"/>
    </row>
    <row r="52" spans="1:12" s="2" customFormat="1" ht="18" customHeight="1">
      <c r="A52" s="3"/>
      <c r="C52" s="3"/>
      <c r="D52" s="22"/>
      <c r="E52" s="22"/>
      <c r="F52" s="185" t="s">
        <v>201</v>
      </c>
      <c r="G52" s="186"/>
      <c r="H52" s="186"/>
      <c r="I52" s="7"/>
      <c r="J52" s="185" t="s">
        <v>201</v>
      </c>
      <c r="K52" s="186"/>
      <c r="L52" s="186"/>
    </row>
    <row r="53" spans="1:12" ht="18" customHeight="1">
      <c r="A53" s="94"/>
      <c r="C53" s="94"/>
      <c r="D53" s="111" t="s">
        <v>193</v>
      </c>
      <c r="E53" s="112"/>
      <c r="F53" s="161" t="s">
        <v>200</v>
      </c>
      <c r="G53" s="112"/>
      <c r="H53" s="161" t="s">
        <v>177</v>
      </c>
      <c r="I53" s="162"/>
      <c r="J53" s="161" t="s">
        <v>200</v>
      </c>
      <c r="K53" s="112"/>
      <c r="L53" s="161" t="s">
        <v>177</v>
      </c>
    </row>
    <row r="54" spans="1:12" ht="18" customHeight="1">
      <c r="A54" s="94"/>
      <c r="C54" s="94"/>
      <c r="D54" s="107"/>
      <c r="E54" s="108"/>
      <c r="F54" s="177" t="s">
        <v>203</v>
      </c>
      <c r="G54" s="177"/>
      <c r="H54" s="177"/>
      <c r="I54" s="177"/>
      <c r="J54" s="177"/>
      <c r="K54" s="177"/>
      <c r="L54" s="177"/>
    </row>
    <row r="55" spans="1:12" ht="18" customHeight="1">
      <c r="A55" s="97" t="s">
        <v>47</v>
      </c>
      <c r="D55" s="129"/>
      <c r="E55" s="118"/>
      <c r="G55" s="118"/>
      <c r="I55" s="118"/>
      <c r="K55" s="96"/>
    </row>
    <row r="56" spans="1:12" ht="18" customHeight="1">
      <c r="A56" s="93" t="s">
        <v>241</v>
      </c>
      <c r="D56" s="129">
        <v>4</v>
      </c>
      <c r="E56" s="118"/>
      <c r="F56" s="116">
        <v>-790467</v>
      </c>
      <c r="G56" s="118"/>
      <c r="H56" s="116">
        <v>-287280</v>
      </c>
      <c r="I56" s="118"/>
      <c r="J56" s="116">
        <v>-790367</v>
      </c>
      <c r="K56" s="96"/>
      <c r="L56" s="116">
        <v>-235000</v>
      </c>
    </row>
    <row r="57" spans="1:12" ht="18" customHeight="1">
      <c r="A57" s="93" t="s">
        <v>144</v>
      </c>
      <c r="D57" s="129"/>
      <c r="E57" s="118"/>
      <c r="F57" s="116">
        <v>825389</v>
      </c>
      <c r="G57" s="118"/>
      <c r="H57" s="116">
        <v>-2384073</v>
      </c>
      <c r="I57" s="118"/>
      <c r="J57" s="116">
        <v>827698</v>
      </c>
      <c r="K57" s="96"/>
      <c r="L57" s="116">
        <v>422366</v>
      </c>
    </row>
    <row r="58" spans="1:12" ht="18" customHeight="1">
      <c r="A58" s="93" t="s">
        <v>11</v>
      </c>
      <c r="D58" s="129"/>
      <c r="E58" s="118"/>
      <c r="F58" s="116">
        <v>-589279</v>
      </c>
      <c r="G58" s="118"/>
      <c r="H58" s="116">
        <v>-46661</v>
      </c>
      <c r="I58" s="118"/>
      <c r="J58" s="116">
        <v>-142582</v>
      </c>
      <c r="K58" s="96"/>
      <c r="L58" s="116">
        <v>-258281</v>
      </c>
    </row>
    <row r="59" spans="1:12" ht="18" customHeight="1">
      <c r="A59" s="93" t="s">
        <v>237</v>
      </c>
      <c r="D59" s="129"/>
      <c r="E59" s="118"/>
      <c r="F59" s="116">
        <v>-464930</v>
      </c>
      <c r="G59" s="118"/>
      <c r="H59" s="116">
        <v>0</v>
      </c>
      <c r="I59" s="118"/>
      <c r="J59" s="116">
        <v>0</v>
      </c>
      <c r="K59" s="96"/>
      <c r="L59" s="116">
        <v>0</v>
      </c>
    </row>
    <row r="60" spans="1:12" ht="18" customHeight="1">
      <c r="A60" s="93" t="s">
        <v>243</v>
      </c>
      <c r="D60" s="129"/>
      <c r="E60" s="118"/>
      <c r="F60" s="116">
        <v>4</v>
      </c>
      <c r="G60" s="118"/>
      <c r="H60" s="116">
        <v>16</v>
      </c>
      <c r="I60" s="118"/>
      <c r="J60" s="116">
        <v>4</v>
      </c>
      <c r="K60" s="96"/>
      <c r="L60" s="116">
        <v>0</v>
      </c>
    </row>
    <row r="61" spans="1:12" ht="18" customHeight="1">
      <c r="A61" s="93" t="s">
        <v>133</v>
      </c>
      <c r="D61" s="129"/>
      <c r="E61" s="118"/>
      <c r="F61" s="116">
        <v>-559097</v>
      </c>
      <c r="G61" s="118"/>
      <c r="H61" s="116">
        <v>-555517</v>
      </c>
      <c r="I61" s="118"/>
      <c r="J61" s="116">
        <v>-1411</v>
      </c>
      <c r="K61" s="96"/>
      <c r="L61" s="116">
        <v>-296</v>
      </c>
    </row>
    <row r="62" spans="1:12" ht="18" customHeight="1">
      <c r="A62" s="93" t="s">
        <v>184</v>
      </c>
      <c r="D62" s="129"/>
      <c r="E62" s="118"/>
      <c r="F62" s="116">
        <v>-2148</v>
      </c>
      <c r="G62" s="118"/>
      <c r="H62" s="116">
        <v>-2479</v>
      </c>
      <c r="I62" s="118"/>
      <c r="J62" s="116">
        <v>0</v>
      </c>
      <c r="K62" s="96"/>
      <c r="L62" s="116">
        <v>-109</v>
      </c>
    </row>
    <row r="63" spans="1:12" ht="18" customHeight="1">
      <c r="A63" s="93" t="s">
        <v>49</v>
      </c>
      <c r="D63" s="129"/>
      <c r="E63" s="118"/>
      <c r="F63" s="116">
        <v>520807</v>
      </c>
      <c r="G63" s="118"/>
      <c r="H63" s="116">
        <v>913550</v>
      </c>
      <c r="I63" s="118"/>
      <c r="J63" s="116">
        <v>150198</v>
      </c>
      <c r="K63" s="96"/>
      <c r="L63" s="116">
        <v>196565</v>
      </c>
    </row>
    <row r="64" spans="1:12" ht="18" customHeight="1">
      <c r="A64" s="93" t="s">
        <v>48</v>
      </c>
      <c r="D64" s="129"/>
      <c r="E64" s="118"/>
      <c r="F64" s="116">
        <v>328834</v>
      </c>
      <c r="G64" s="118"/>
      <c r="H64" s="116">
        <v>322861</v>
      </c>
      <c r="I64" s="118"/>
      <c r="J64" s="116">
        <v>28290</v>
      </c>
      <c r="K64" s="96"/>
      <c r="L64" s="116">
        <v>25138</v>
      </c>
    </row>
    <row r="65" spans="1:12" s="94" customFormat="1" ht="18" customHeight="1">
      <c r="A65" s="130" t="s">
        <v>185</v>
      </c>
      <c r="D65" s="125"/>
      <c r="E65" s="96"/>
      <c r="F65" s="127">
        <f>SUM(F56:F64)</f>
        <v>-730887</v>
      </c>
      <c r="G65" s="96"/>
      <c r="H65" s="127">
        <f>SUM(H56:H64)</f>
        <v>-2039583</v>
      </c>
      <c r="I65" s="96"/>
      <c r="J65" s="127">
        <f>SUM(J56:J64)</f>
        <v>71830</v>
      </c>
      <c r="K65" s="164"/>
      <c r="L65" s="127">
        <f>SUM(L56:L64)</f>
        <v>150383</v>
      </c>
    </row>
    <row r="66" spans="1:12" ht="18" customHeight="1">
      <c r="A66" s="102"/>
      <c r="B66" s="102"/>
      <c r="C66" s="102"/>
      <c r="D66" s="102"/>
      <c r="E66" s="103"/>
      <c r="F66" s="102"/>
      <c r="G66" s="103"/>
      <c r="H66" s="102"/>
      <c r="I66" s="103"/>
      <c r="J66" s="102"/>
      <c r="K66" s="103"/>
      <c r="L66" s="102"/>
    </row>
    <row r="67" spans="1:12" ht="18" customHeight="1">
      <c r="A67" s="97" t="s">
        <v>50</v>
      </c>
      <c r="E67" s="118"/>
      <c r="G67" s="118"/>
      <c r="I67" s="118"/>
      <c r="K67" s="96"/>
    </row>
    <row r="68" spans="1:12" ht="18" customHeight="1">
      <c r="A68" s="131" t="s">
        <v>141</v>
      </c>
      <c r="E68" s="118"/>
      <c r="F68" s="116">
        <v>5871510</v>
      </c>
      <c r="G68" s="118"/>
      <c r="H68" s="116">
        <v>2222048</v>
      </c>
      <c r="I68" s="118"/>
      <c r="J68" s="116">
        <v>0</v>
      </c>
      <c r="K68" s="96"/>
      <c r="L68" s="116">
        <v>0</v>
      </c>
    </row>
    <row r="69" spans="1:12" ht="18" customHeight="1">
      <c r="A69" s="131" t="s">
        <v>142</v>
      </c>
      <c r="E69" s="118"/>
      <c r="F69" s="116">
        <v>-2321000</v>
      </c>
      <c r="G69" s="118"/>
      <c r="H69" s="116">
        <v>-1900048</v>
      </c>
      <c r="I69" s="118"/>
      <c r="J69" s="116">
        <v>0</v>
      </c>
      <c r="K69" s="96"/>
      <c r="L69" s="116">
        <v>0</v>
      </c>
    </row>
    <row r="70" spans="1:12" ht="18" customHeight="1">
      <c r="A70" s="131" t="s">
        <v>74</v>
      </c>
      <c r="E70" s="118"/>
      <c r="F70" s="116">
        <v>5489490</v>
      </c>
      <c r="G70" s="118"/>
      <c r="H70" s="116">
        <v>4561851</v>
      </c>
      <c r="I70" s="118"/>
      <c r="J70" s="116">
        <v>0</v>
      </c>
      <c r="K70" s="96"/>
      <c r="L70" s="116">
        <v>0</v>
      </c>
    </row>
    <row r="71" spans="1:12" ht="18" customHeight="1">
      <c r="A71" s="131" t="s">
        <v>143</v>
      </c>
      <c r="B71" s="123"/>
      <c r="C71" s="123"/>
      <c r="E71" s="118"/>
      <c r="F71" s="116">
        <v>-531114</v>
      </c>
      <c r="G71" s="118"/>
      <c r="H71" s="116">
        <v>-4754194</v>
      </c>
      <c r="I71" s="118"/>
      <c r="J71" s="116">
        <v>0</v>
      </c>
      <c r="K71" s="96"/>
      <c r="L71" s="116">
        <v>0</v>
      </c>
    </row>
    <row r="72" spans="1:12" ht="18" customHeight="1">
      <c r="A72" s="131" t="s">
        <v>164</v>
      </c>
      <c r="E72" s="118"/>
      <c r="F72" s="116">
        <v>-387600</v>
      </c>
      <c r="G72" s="118"/>
      <c r="H72" s="116">
        <v>0</v>
      </c>
      <c r="I72" s="118"/>
      <c r="J72" s="116">
        <v>-387600</v>
      </c>
      <c r="K72" s="96"/>
      <c r="L72" s="116">
        <v>-10000</v>
      </c>
    </row>
    <row r="73" spans="1:12" ht="18" customHeight="1">
      <c r="A73" s="131" t="s">
        <v>134</v>
      </c>
      <c r="E73" s="118"/>
      <c r="F73" s="116">
        <v>-128686</v>
      </c>
      <c r="G73" s="118"/>
      <c r="H73" s="116">
        <v>-85145</v>
      </c>
      <c r="I73" s="118"/>
      <c r="J73" s="116">
        <v>-5859</v>
      </c>
      <c r="K73" s="96"/>
      <c r="L73" s="116">
        <v>-4391</v>
      </c>
    </row>
    <row r="74" spans="1:12" ht="18" customHeight="1">
      <c r="A74" s="131" t="s">
        <v>70</v>
      </c>
      <c r="E74" s="106"/>
      <c r="F74" s="116">
        <v>-268</v>
      </c>
      <c r="G74" s="106"/>
      <c r="H74" s="116">
        <v>-308</v>
      </c>
      <c r="I74" s="106"/>
      <c r="J74" s="116">
        <v>-268</v>
      </c>
      <c r="K74" s="96"/>
      <c r="L74" s="116">
        <v>-308</v>
      </c>
    </row>
    <row r="75" spans="1:12" ht="18" customHeight="1">
      <c r="A75" s="131" t="s">
        <v>238</v>
      </c>
      <c r="E75" s="106"/>
      <c r="F75" s="116">
        <v>-1179</v>
      </c>
      <c r="G75" s="106"/>
      <c r="H75" s="116">
        <v>0</v>
      </c>
      <c r="I75" s="106"/>
      <c r="J75" s="116">
        <v>0</v>
      </c>
      <c r="K75" s="96"/>
      <c r="L75" s="116">
        <v>0</v>
      </c>
    </row>
    <row r="76" spans="1:12" ht="18" customHeight="1">
      <c r="A76" s="93" t="s">
        <v>51</v>
      </c>
      <c r="E76" s="106"/>
      <c r="F76" s="116">
        <v>-1066750</v>
      </c>
      <c r="G76" s="106"/>
      <c r="H76" s="116">
        <v>-1187787</v>
      </c>
      <c r="I76" s="106"/>
      <c r="J76" s="116">
        <v>-186884</v>
      </c>
      <c r="K76" s="96"/>
      <c r="L76" s="116">
        <v>-162629</v>
      </c>
    </row>
    <row r="77" spans="1:12" s="94" customFormat="1" ht="18" customHeight="1">
      <c r="A77" s="130" t="s">
        <v>186</v>
      </c>
      <c r="D77" s="125"/>
      <c r="E77" s="96"/>
      <c r="F77" s="132">
        <f>SUM(F68:F76)</f>
        <v>6924403</v>
      </c>
      <c r="G77" s="96"/>
      <c r="H77" s="132">
        <f>SUM(H68:H76)</f>
        <v>-1143583</v>
      </c>
      <c r="I77" s="96"/>
      <c r="J77" s="132">
        <f>SUM(J68:J76)</f>
        <v>-580611</v>
      </c>
      <c r="K77" s="96"/>
      <c r="L77" s="132">
        <f>SUM(L68:L76)</f>
        <v>-177328</v>
      </c>
    </row>
    <row r="78" spans="1:12" ht="18" customHeight="1">
      <c r="A78" s="102"/>
      <c r="B78" s="102"/>
      <c r="C78" s="102"/>
      <c r="D78" s="102"/>
      <c r="E78" s="103"/>
      <c r="F78" s="102"/>
      <c r="G78" s="103"/>
      <c r="H78" s="102"/>
      <c r="I78" s="103"/>
      <c r="J78" s="102"/>
      <c r="K78" s="103"/>
      <c r="L78" s="102"/>
    </row>
    <row r="79" spans="1:12" s="94" customFormat="1" ht="18" customHeight="1">
      <c r="A79" s="93" t="s">
        <v>148</v>
      </c>
      <c r="B79" s="93"/>
      <c r="D79" s="125"/>
      <c r="E79" s="93"/>
      <c r="G79" s="93"/>
      <c r="I79" s="93"/>
      <c r="K79" s="93"/>
    </row>
    <row r="80" spans="1:12" s="94" customFormat="1" ht="18" customHeight="1">
      <c r="A80" s="93"/>
      <c r="B80" s="93" t="s">
        <v>65</v>
      </c>
      <c r="D80" s="125"/>
      <c r="E80" s="118"/>
      <c r="F80" s="116">
        <f>SUM(F77,F65,F44)</f>
        <v>7662904</v>
      </c>
      <c r="G80" s="118"/>
      <c r="H80" s="116">
        <f>SUM(H77,H65,H44)</f>
        <v>2310066</v>
      </c>
      <c r="I80" s="118"/>
      <c r="J80" s="116">
        <f>SUM(J77,J65,J44)</f>
        <v>-706781</v>
      </c>
      <c r="K80" s="96"/>
      <c r="L80" s="116">
        <f>SUM(L77,L65,L44)</f>
        <v>-230282</v>
      </c>
    </row>
    <row r="81" spans="1:12" ht="18" customHeight="1">
      <c r="A81" s="133" t="s">
        <v>85</v>
      </c>
      <c r="B81" s="94"/>
      <c r="C81" s="94"/>
      <c r="E81" s="106"/>
      <c r="F81" s="116">
        <v>1237798</v>
      </c>
      <c r="G81" s="106"/>
      <c r="H81" s="116">
        <v>-272924</v>
      </c>
      <c r="I81" s="106"/>
      <c r="J81" s="116">
        <v>0</v>
      </c>
      <c r="K81" s="96"/>
      <c r="L81" s="116">
        <v>0</v>
      </c>
    </row>
    <row r="82" spans="1:12" ht="18" customHeight="1">
      <c r="A82" s="130" t="s">
        <v>149</v>
      </c>
      <c r="B82" s="94"/>
      <c r="C82" s="94"/>
      <c r="E82" s="106"/>
      <c r="F82" s="134">
        <f>SUM(F80,F81)</f>
        <v>8900702</v>
      </c>
      <c r="G82" s="106"/>
      <c r="H82" s="134">
        <f>SUM(H80,H81)</f>
        <v>2037142</v>
      </c>
      <c r="I82" s="106"/>
      <c r="J82" s="134">
        <f>SUM(J80,J81)</f>
        <v>-706781</v>
      </c>
      <c r="K82" s="96"/>
      <c r="L82" s="134">
        <f>SUM(L80,L81)</f>
        <v>-230282</v>
      </c>
    </row>
    <row r="83" spans="1:12" ht="18" customHeight="1">
      <c r="A83" s="133" t="s">
        <v>101</v>
      </c>
      <c r="B83" s="94"/>
      <c r="C83" s="94"/>
      <c r="E83" s="106"/>
      <c r="F83" s="116">
        <v>23563041</v>
      </c>
      <c r="G83" s="106"/>
      <c r="H83" s="116">
        <v>34341174</v>
      </c>
      <c r="I83" s="106"/>
      <c r="J83" s="116">
        <v>1386407</v>
      </c>
      <c r="K83" s="96"/>
      <c r="L83" s="116">
        <v>936198</v>
      </c>
    </row>
    <row r="84" spans="1:12" ht="18" customHeight="1" thickBot="1">
      <c r="A84" s="130" t="s">
        <v>218</v>
      </c>
      <c r="B84" s="94"/>
      <c r="C84" s="94"/>
      <c r="E84" s="96"/>
      <c r="F84" s="135">
        <f>SUM(F82:F83)</f>
        <v>32463743</v>
      </c>
      <c r="G84" s="96"/>
      <c r="H84" s="135">
        <f>SUM(H82:H83)</f>
        <v>36378316</v>
      </c>
      <c r="I84" s="96"/>
      <c r="J84" s="135">
        <f>SUM(J82:J83)</f>
        <v>679626</v>
      </c>
      <c r="K84" s="96"/>
      <c r="L84" s="135">
        <f>SUM(L82:L83)</f>
        <v>705916</v>
      </c>
    </row>
    <row r="85" spans="1:12" ht="18" customHeight="1" thickTop="1">
      <c r="A85" s="102"/>
      <c r="B85" s="102"/>
      <c r="C85" s="102"/>
      <c r="D85" s="102"/>
      <c r="E85" s="103"/>
      <c r="F85" s="102"/>
      <c r="G85" s="103"/>
      <c r="H85" s="102"/>
      <c r="I85" s="103"/>
      <c r="J85" s="102"/>
      <c r="K85" s="103"/>
      <c r="L85" s="102"/>
    </row>
  </sheetData>
  <mergeCells count="20">
    <mergeCell ref="F54:L54"/>
    <mergeCell ref="A47:K47"/>
    <mergeCell ref="F49:H49"/>
    <mergeCell ref="J49:L49"/>
    <mergeCell ref="F50:H50"/>
    <mergeCell ref="J50:L50"/>
    <mergeCell ref="F51:H51"/>
    <mergeCell ref="J51:L51"/>
    <mergeCell ref="A2:K2"/>
    <mergeCell ref="F7:H7"/>
    <mergeCell ref="J7:L7"/>
    <mergeCell ref="F52:H52"/>
    <mergeCell ref="J52:L52"/>
    <mergeCell ref="F10:L10"/>
    <mergeCell ref="J4:L4"/>
    <mergeCell ref="F6:H6"/>
    <mergeCell ref="F4:H4"/>
    <mergeCell ref="F5:H5"/>
    <mergeCell ref="J6:L6"/>
    <mergeCell ref="J5:L5"/>
  </mergeCells>
  <pageMargins left="0.6" right="0.6" top="0.48" bottom="0.5" header="0.5" footer="0.5"/>
  <pageSetup paperSize="9" scale="70" firstPageNumber="9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6" ma:contentTypeDescription="Create a new document." ma:contentTypeScope="" ma:versionID="0ba993d9eb45a2c10d3ad218f1e9b9d3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d5b86c4601498e99444bfdcc881b6fd6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51724F-B59D-4D03-94B1-25736851A6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69DE5E-D000-47B2-B458-F936258B63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 (2-3)</vt:lpstr>
      <vt:lpstr>PL (4)</vt:lpstr>
      <vt:lpstr>EQ-Conso Q1-23 (5)</vt:lpstr>
      <vt:lpstr>EQ-Conso Q1-24 (6)</vt:lpstr>
      <vt:lpstr>EQ-S Q1-23 (7)</vt:lpstr>
      <vt:lpstr>EQ-S Q1-24 (8)</vt:lpstr>
      <vt:lpstr>CF (9-10)</vt:lpstr>
      <vt:lpstr>'CF (9-10)'!Print_Area</vt:lpstr>
      <vt:lpstr>'EQ-Conso Q1-23 (5)'!Print_Area</vt:lpstr>
      <vt:lpstr>'EQ-Conso Q1-24 (6)'!Print_Area</vt:lpstr>
      <vt:lpstr>'EQ-S Q1-23 (7)'!Print_Area</vt:lpstr>
      <vt:lpstr>'EQ-S Q1-24 (8)'!Print_Area</vt:lpstr>
      <vt:lpstr>'PL (4)'!Print_Area</vt:lpstr>
      <vt:lpstr>'SFP (2-3)'!Print_Area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Tatiya, Anucha</dc:creator>
  <cp:lastModifiedBy>Nattaphat Pongthanakritchai</cp:lastModifiedBy>
  <cp:lastPrinted>2024-05-13T08:29:28Z</cp:lastPrinted>
  <dcterms:created xsi:type="dcterms:W3CDTF">2013-05-07T09:33:34Z</dcterms:created>
  <dcterms:modified xsi:type="dcterms:W3CDTF">2024-05-14T09:48:35Z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