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solidated\1. งบการเงินRH\งบ Audit YE\YE 2023\ELCID\FS_RATCH\TH\"/>
    </mc:Choice>
  </mc:AlternateContent>
  <xr:revisionPtr revIDLastSave="0" documentId="13_ncr:1_{6E944DAA-0291-40CF-9827-F63316B1FE6D}" xr6:coauthVersionLast="47" xr6:coauthVersionMax="47" xr10:uidLastSave="{00000000-0000-0000-0000-000000000000}"/>
  <bookViews>
    <workbookView xWindow="-120" yWindow="-120" windowWidth="29040" windowHeight="15840" tabRatio="874" xr2:uid="{00000000-000D-0000-FFFF-FFFF00000000}"/>
  </bookViews>
  <sheets>
    <sheet name="SFP (7-9)" sheetId="1" r:id="rId1"/>
    <sheet name="PL (10)" sheetId="26" r:id="rId2"/>
    <sheet name="EQ-Consol YE-22 (11)" sheetId="28" r:id="rId3"/>
    <sheet name="EQ-Consol YE-23 (12)" sheetId="39" r:id="rId4"/>
    <sheet name="EQ-Separate YE-22 (13)" sheetId="30" r:id="rId5"/>
    <sheet name="EQ-Separate YE-23 (14)" sheetId="40" r:id="rId6"/>
    <sheet name="CF (15-17)" sheetId="35" r:id="rId7"/>
  </sheets>
  <definedNames>
    <definedName name="_w1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limcount" hidden="1">3</definedName>
    <definedName name="_xlnm.Print_Area" localSheetId="6">'CF (15-17)'!$A$1:$M$96</definedName>
    <definedName name="_xlnm.Print_Area" localSheetId="2">'EQ-Consol YE-22 (11)'!$A$1:$AC$39</definedName>
    <definedName name="_xlnm.Print_Area" localSheetId="3">'EQ-Consol YE-23 (12)'!$A$1:$AC$36</definedName>
    <definedName name="_xlnm.Print_Area" localSheetId="4">'EQ-Separate YE-22 (13)'!$A$1:$W$30</definedName>
    <definedName name="_xlnm.Print_Area" localSheetId="5">'EQ-Separate YE-23 (14)'!$A$1:$W$29</definedName>
    <definedName name="_xlnm.Print_Area" localSheetId="1">'PL (10)'!$A$1:$M$56</definedName>
    <definedName name="_xlnm.Print_Area" localSheetId="0">'SFP (7-9)'!$A$1:$M$104</definedName>
    <definedName name="_xlnm.Print_Titles" localSheetId="1">'PL (10)'!$1:$7</definedName>
    <definedName name="SAPBEXsysID" hidden="1">"BWP"</definedName>
    <definedName name="SAPBEXwbID" hidden="1">"3RN3XGDOGI0E5YX5SPNLSRQCY"</definedName>
    <definedName name="sencount" hidden="1">3</definedName>
    <definedName name="wrn.Informe_modelo.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</definedNames>
  <calcPr calcId="191029"/>
</workbook>
</file>

<file path=xl/calcChain.xml><?xml version="1.0" encoding="utf-8"?>
<calcChain xmlns="http://schemas.openxmlformats.org/spreadsheetml/2006/main">
  <c r="W30" i="39" l="1"/>
  <c r="W26" i="39"/>
  <c r="Y30" i="39"/>
  <c r="AA31" i="39"/>
  <c r="G46" i="26"/>
  <c r="W29" i="39"/>
  <c r="Y29" i="39" s="1"/>
  <c r="AC29" i="39" s="1"/>
  <c r="G48" i="26"/>
  <c r="G27" i="28"/>
  <c r="M31" i="39" l="1"/>
  <c r="AC30" i="39" l="1"/>
  <c r="Y31" i="39" l="1"/>
  <c r="K71" i="35"/>
  <c r="M71" i="35"/>
  <c r="K41" i="26" l="1"/>
  <c r="W23" i="39" l="1"/>
  <c r="Y23" i="39"/>
  <c r="AC23" i="39" s="1"/>
  <c r="Y18" i="39"/>
  <c r="AC18" i="39"/>
  <c r="W18" i="39"/>
  <c r="U22" i="40" l="1"/>
  <c r="O26" i="40"/>
  <c r="U16" i="40" l="1"/>
  <c r="K33" i="26"/>
  <c r="W26" i="40"/>
  <c r="S24" i="40"/>
  <c r="O24" i="40"/>
  <c r="M24" i="40"/>
  <c r="K24" i="40"/>
  <c r="I24" i="40"/>
  <c r="G24" i="40"/>
  <c r="W22" i="40"/>
  <c r="S17" i="40"/>
  <c r="S19" i="40" s="1"/>
  <c r="Q17" i="40"/>
  <c r="Q19" i="40" s="1"/>
  <c r="O17" i="40"/>
  <c r="O19" i="40" s="1"/>
  <c r="M17" i="40"/>
  <c r="M19" i="40" s="1"/>
  <c r="K17" i="40"/>
  <c r="K19" i="40" s="1"/>
  <c r="I17" i="40"/>
  <c r="I19" i="40" s="1"/>
  <c r="G17" i="40"/>
  <c r="G19" i="40" s="1"/>
  <c r="W16" i="40"/>
  <c r="W17" i="40" s="1"/>
  <c r="W19" i="40" s="1"/>
  <c r="U17" i="40"/>
  <c r="U19" i="40" s="1"/>
  <c r="AC33" i="39"/>
  <c r="U31" i="39"/>
  <c r="S31" i="39"/>
  <c r="Q31" i="39"/>
  <c r="O31" i="39"/>
  <c r="K31" i="39"/>
  <c r="I31" i="39"/>
  <c r="G31" i="39"/>
  <c r="E31" i="39"/>
  <c r="W31" i="39"/>
  <c r="W35" i="39" s="1"/>
  <c r="AA24" i="39"/>
  <c r="U24" i="39"/>
  <c r="S24" i="39"/>
  <c r="Q24" i="39"/>
  <c r="O24" i="39"/>
  <c r="M24" i="39"/>
  <c r="K24" i="39"/>
  <c r="I24" i="39"/>
  <c r="G24" i="39"/>
  <c r="E24" i="39"/>
  <c r="W24" i="39"/>
  <c r="AA19" i="39"/>
  <c r="U19" i="39"/>
  <c r="S19" i="39"/>
  <c r="Q19" i="39"/>
  <c r="O19" i="39"/>
  <c r="M19" i="39"/>
  <c r="K19" i="39"/>
  <c r="I19" i="39"/>
  <c r="G19" i="39"/>
  <c r="E19" i="39"/>
  <c r="W19" i="39"/>
  <c r="I28" i="40" l="1"/>
  <c r="K28" i="40"/>
  <c r="S28" i="40"/>
  <c r="M26" i="39"/>
  <c r="I26" i="39"/>
  <c r="G26" i="39"/>
  <c r="K26" i="39"/>
  <c r="M28" i="40"/>
  <c r="O28" i="40"/>
  <c r="O26" i="39"/>
  <c r="Q26" i="39"/>
  <c r="S26" i="39"/>
  <c r="U26" i="39"/>
  <c r="AA26" i="39"/>
  <c r="E26" i="39"/>
  <c r="AC31" i="39" l="1"/>
  <c r="Y19" i="39"/>
  <c r="AC19" i="39"/>
  <c r="Y24" i="39"/>
  <c r="AC24" i="39"/>
  <c r="AC26" i="39" l="1"/>
  <c r="Y26" i="39"/>
  <c r="AA34" i="28" l="1"/>
  <c r="W32" i="28" l="1"/>
  <c r="W24" i="28"/>
  <c r="AA27" i="28"/>
  <c r="U27" i="28"/>
  <c r="S27" i="28"/>
  <c r="Q27" i="28"/>
  <c r="O27" i="28"/>
  <c r="M27" i="28"/>
  <c r="K27" i="28"/>
  <c r="I27" i="28"/>
  <c r="E27" i="28"/>
  <c r="Y24" i="28" l="1"/>
  <c r="K88" i="35"/>
  <c r="AC24" i="28" l="1"/>
  <c r="Y32" i="28"/>
  <c r="W33" i="28"/>
  <c r="Y33" i="28" s="1"/>
  <c r="U23" i="30"/>
  <c r="W23" i="30"/>
  <c r="W16" i="30"/>
  <c r="Y34" i="28" l="1"/>
  <c r="AC33" i="28"/>
  <c r="AC32" i="28"/>
  <c r="U24" i="30"/>
  <c r="U25" i="30" s="1"/>
  <c r="W24" i="30"/>
  <c r="W25" i="30" s="1"/>
  <c r="G62" i="1" l="1"/>
  <c r="I53" i="26" l="1"/>
  <c r="I48" i="26"/>
  <c r="I30" i="35" s="1"/>
  <c r="I42" i="35" s="1"/>
  <c r="I44" i="35" s="1"/>
  <c r="U12" i="30"/>
  <c r="I33" i="26"/>
  <c r="K48" i="26"/>
  <c r="W12" i="30"/>
  <c r="U16" i="30"/>
  <c r="U17" i="30"/>
  <c r="W17" i="30"/>
  <c r="W18" i="30"/>
  <c r="W20" i="30" s="1"/>
  <c r="U29" i="30"/>
  <c r="W27" i="30"/>
  <c r="W29" i="30" s="1"/>
  <c r="U18" i="30"/>
  <c r="U20" i="30"/>
  <c r="S18" i="30"/>
  <c r="S20" i="30"/>
  <c r="S25" i="30"/>
  <c r="S29" i="30"/>
  <c r="Q18" i="30"/>
  <c r="Q20" i="30"/>
  <c r="Q25" i="30"/>
  <c r="Q29" i="30" s="1"/>
  <c r="O18" i="30"/>
  <c r="O20" i="30"/>
  <c r="O25" i="30"/>
  <c r="O29" i="30"/>
  <c r="M18" i="30"/>
  <c r="M20" i="30"/>
  <c r="M25" i="30"/>
  <c r="M29" i="30"/>
  <c r="K18" i="30"/>
  <c r="K20" i="30"/>
  <c r="K25" i="30"/>
  <c r="K29" i="30"/>
  <c r="I18" i="30"/>
  <c r="I20" i="30"/>
  <c r="I25" i="30"/>
  <c r="I29" i="30"/>
  <c r="G18" i="30"/>
  <c r="G20" i="30"/>
  <c r="G25" i="30"/>
  <c r="G29" i="30"/>
  <c r="W18" i="28"/>
  <c r="Y18" i="28" s="1"/>
  <c r="W19" i="28"/>
  <c r="Y19" i="28"/>
  <c r="AC19" i="28"/>
  <c r="W26" i="28"/>
  <c r="W27" i="28" s="1"/>
  <c r="Y36" i="28"/>
  <c r="AC36" i="28" s="1"/>
  <c r="AA20" i="28"/>
  <c r="AA29" i="28" s="1"/>
  <c r="W20" i="28"/>
  <c r="W29" i="28" s="1"/>
  <c r="U20" i="28"/>
  <c r="U29" i="28" s="1"/>
  <c r="U34" i="28"/>
  <c r="S20" i="28"/>
  <c r="S29" i="28"/>
  <c r="S34" i="28"/>
  <c r="Q20" i="28"/>
  <c r="Q29" i="28" s="1"/>
  <c r="Q34" i="28"/>
  <c r="O20" i="28"/>
  <c r="O29" i="28"/>
  <c r="O34" i="28"/>
  <c r="M20" i="28"/>
  <c r="M29" i="28" s="1"/>
  <c r="M34" i="28"/>
  <c r="K20" i="28"/>
  <c r="K29" i="28"/>
  <c r="K34" i="28"/>
  <c r="K38" i="28" s="1"/>
  <c r="K35" i="39" s="1"/>
  <c r="I20" i="28"/>
  <c r="I29" i="28"/>
  <c r="I38" i="28" s="1"/>
  <c r="I35" i="39" s="1"/>
  <c r="I34" i="28"/>
  <c r="G20" i="28"/>
  <c r="G29" i="28" s="1"/>
  <c r="G38" i="28" s="1"/>
  <c r="G35" i="39" s="1"/>
  <c r="G34" i="28"/>
  <c r="E20" i="28"/>
  <c r="E29" i="28" s="1"/>
  <c r="E38" i="28" s="1"/>
  <c r="E35" i="39" s="1"/>
  <c r="E34" i="28"/>
  <c r="M99" i="1"/>
  <c r="M101" i="1" s="1"/>
  <c r="M62" i="1"/>
  <c r="M74" i="1"/>
  <c r="M19" i="1"/>
  <c r="M39" i="1"/>
  <c r="K62" i="1"/>
  <c r="K74" i="1"/>
  <c r="K19" i="1"/>
  <c r="K39" i="1"/>
  <c r="G99" i="1"/>
  <c r="G101" i="1" s="1"/>
  <c r="G74" i="1"/>
  <c r="G76" i="1" s="1"/>
  <c r="G19" i="1"/>
  <c r="G39" i="1"/>
  <c r="I99" i="1"/>
  <c r="I101" i="1" s="1"/>
  <c r="I62" i="1"/>
  <c r="I74" i="1"/>
  <c r="I19" i="1"/>
  <c r="I39" i="1"/>
  <c r="I71" i="35"/>
  <c r="I88" i="35"/>
  <c r="K53" i="26"/>
  <c r="G41" i="26"/>
  <c r="K11" i="26"/>
  <c r="K23" i="26" s="1"/>
  <c r="K25" i="26" s="1"/>
  <c r="M41" i="26"/>
  <c r="G71" i="35"/>
  <c r="M30" i="35"/>
  <c r="M42" i="35" s="1"/>
  <c r="M44" i="35" s="1"/>
  <c r="M88" i="35"/>
  <c r="G88" i="35"/>
  <c r="G11" i="26"/>
  <c r="G23" i="26" s="1"/>
  <c r="G25" i="26" s="1"/>
  <c r="M53" i="26"/>
  <c r="M48" i="26"/>
  <c r="I41" i="26"/>
  <c r="M33" i="26"/>
  <c r="I11" i="26"/>
  <c r="I23" i="26" s="1"/>
  <c r="I25" i="26" s="1"/>
  <c r="M11" i="26"/>
  <c r="M23" i="26" s="1"/>
  <c r="M25" i="26" s="1"/>
  <c r="G33" i="26"/>
  <c r="G30" i="35" l="1"/>
  <c r="G42" i="35" s="1"/>
  <c r="G44" i="35" s="1"/>
  <c r="G91" i="35" s="1"/>
  <c r="G93" i="35" s="1"/>
  <c r="G28" i="40"/>
  <c r="W12" i="40"/>
  <c r="K30" i="35"/>
  <c r="K42" i="35" s="1"/>
  <c r="K44" i="35" s="1"/>
  <c r="M41" i="1"/>
  <c r="AC18" i="28"/>
  <c r="AC20" i="28" s="1"/>
  <c r="Y20" i="28"/>
  <c r="Y26" i="28"/>
  <c r="K42" i="26"/>
  <c r="I41" i="1"/>
  <c r="Q38" i="28"/>
  <c r="Q35" i="39" s="1"/>
  <c r="U38" i="28"/>
  <c r="U35" i="39" s="1"/>
  <c r="S38" i="28"/>
  <c r="S35" i="39" s="1"/>
  <c r="O38" i="28"/>
  <c r="O35" i="39" s="1"/>
  <c r="M38" i="28"/>
  <c r="M35" i="39" s="1"/>
  <c r="M42" i="26"/>
  <c r="M43" i="26" s="1"/>
  <c r="K99" i="1"/>
  <c r="K101" i="1" s="1"/>
  <c r="K93" i="35"/>
  <c r="K95" i="35" s="1"/>
  <c r="AA38" i="28"/>
  <c r="AA35" i="39" s="1"/>
  <c r="M76" i="1"/>
  <c r="M103" i="1" s="1"/>
  <c r="I42" i="26"/>
  <c r="W34" i="28"/>
  <c r="W38" i="28" s="1"/>
  <c r="AC34" i="28"/>
  <c r="G42" i="26"/>
  <c r="K76" i="1"/>
  <c r="G103" i="1"/>
  <c r="K41" i="1"/>
  <c r="G41" i="1"/>
  <c r="I93" i="35"/>
  <c r="I95" i="35" s="1"/>
  <c r="M93" i="35"/>
  <c r="M95" i="35" s="1"/>
  <c r="I76" i="1"/>
  <c r="I103" i="1" s="1"/>
  <c r="G95" i="35" l="1"/>
  <c r="K43" i="26"/>
  <c r="Y27" i="28"/>
  <c r="Y29" i="28" s="1"/>
  <c r="AC26" i="28"/>
  <c r="AC27" i="28" s="1"/>
  <c r="AC29" i="28"/>
  <c r="AC38" i="28" s="1"/>
  <c r="G43" i="26"/>
  <c r="Y38" i="28"/>
  <c r="I43" i="26"/>
  <c r="K103" i="1"/>
  <c r="G53" i="26" l="1"/>
  <c r="G51" i="26" s="1"/>
  <c r="U23" i="40"/>
  <c r="Q24" i="40"/>
  <c r="Q28" i="40" s="1"/>
  <c r="AC35" i="39"/>
  <c r="Y35" i="39"/>
  <c r="W23" i="40" l="1"/>
  <c r="W24" i="40" s="1"/>
  <c r="W28" i="40" s="1"/>
  <c r="U24" i="40"/>
  <c r="U28" i="40" s="1"/>
</calcChain>
</file>

<file path=xl/sharedStrings.xml><?xml version="1.0" encoding="utf-8"?>
<sst xmlns="http://schemas.openxmlformats.org/spreadsheetml/2006/main" count="504" uniqueCount="261">
  <si>
    <t>งบแสดงฐานะการเงิน</t>
  </si>
  <si>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</si>
  <si>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</si>
  <si>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</si>
  <si>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</si>
  <si>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</si>
  <si>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</si>
  <si>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</si>
  <si>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</si>
  <si>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</si>
  <si>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>วัสดุสำรองคลัง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</si>
  <si>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</si>
  <si>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</si>
  <si>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</si>
  <si>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</si>
  <si>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เงินลงทุนในบริษัทร่วม</t>
  </si>
  <si>
    <t>ที่ดิน อาคารและอุปกรณ์</t>
  </si>
  <si>
    <t>ที่ดินสำหรับโครงการพัฒนาในอนาคต</t>
  </si>
  <si>
    <t>ค่าความนิยม</t>
  </si>
  <si>
    <t>สินทรัพย์ภาษีเงินได้รอการตัดบัญชี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</si>
  <si>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</si>
  <si>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</si>
  <si>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</si>
  <si>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</si>
  <si>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</si>
  <si>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</si>
  <si>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เงินกู้ยืมระยะยาวจากสถาบันการเงิน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</si>
  <si>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</si>
  <si>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</si>
  <si>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</si>
  <si>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หุ้นกู้</t>
  </si>
  <si>
    <t>หนี้สินภาษีเงินได้รอการตัดบัญชี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</si>
  <si>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</si>
  <si>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</si>
  <si>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</si>
  <si>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</si>
  <si>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</si>
  <si>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</si>
  <si>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</si>
  <si>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</si>
  <si>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</si>
  <si>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</si>
  <si>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รายได้จากการขายและการให้บริการ</t>
  </si>
  <si>
    <t>ต้นทุนขายและการให้บริการ</t>
  </si>
  <si>
    <t>กำไรขั้นต้น</t>
  </si>
  <si>
    <t>รายได้ค่าบริการการจัดการ</t>
  </si>
  <si>
    <t>เงินปันผลรับ</t>
  </si>
  <si>
    <t>ดอกเบี้ยรับ</t>
  </si>
  <si>
    <t>รายได้อื่น</t>
  </si>
  <si>
    <t>ค่าใช้จ่ายในการบริหาร</t>
  </si>
  <si>
    <t>ต้นทุนทางการเงิน</t>
  </si>
  <si>
    <t>กำไรก่อนภาษีเงินได้</t>
  </si>
  <si>
    <t>กำไรขาดทุนเบ็ดเสร็จอื่น</t>
  </si>
  <si>
    <t>รวมองค์ประกอบ</t>
  </si>
  <si>
    <t>รวมส่วนของ</t>
  </si>
  <si>
    <t>ทุนสำรอง</t>
  </si>
  <si>
    <t>อื่นของ</t>
  </si>
  <si>
    <t>ตามกฎหมาย</t>
  </si>
  <si>
    <t>เบ็ดเสร็จอื่น</t>
  </si>
  <si>
    <t>ผู้ถือหุ้น</t>
  </si>
  <si>
    <t xml:space="preserve">     </t>
  </si>
  <si>
    <t>กำไร</t>
  </si>
  <si>
    <t xml:space="preserve">งบการเงินเฉพาะกิจการ </t>
  </si>
  <si>
    <t>กระแสเงินสดจากกิจกรรมดำเนินงาน</t>
  </si>
  <si>
    <t>การเปลี่ยนแปลงในสินทรัพย์และหนี้สินดำเนินงาน</t>
  </si>
  <si>
    <t>สินทรัพย์หมุนเวียนอื่นและสินทรัพย์ไม่หมุนเวียนอื่น</t>
  </si>
  <si>
    <t>กระแสเงินสดจากกิจกรรมลงทุน</t>
  </si>
  <si>
    <t>รับดอกเบี้ย</t>
  </si>
  <si>
    <t>รับเงินปันผล</t>
  </si>
  <si>
    <t>กระแสเงินสดจากกิจกรรมจัดหาเงิน</t>
  </si>
  <si>
    <t>จ่ายต้นทุนทางการเงิน</t>
  </si>
  <si>
    <t>จ่ายเงินปันผลให้ผู้ถือหุ้นของบริษัท</t>
  </si>
  <si>
    <t>เงินสดรับจากเงินกู้ยืมระยะสั้นจากสถาบันการเงิน</t>
  </si>
  <si>
    <t>ที่ออกและ</t>
  </si>
  <si>
    <t>ส่วนเกิน</t>
  </si>
  <si>
    <t>ชำระแล้ว</t>
  </si>
  <si>
    <t>มูลค่าหุ้น</t>
  </si>
  <si>
    <t>การควบคุมเดียวกัน</t>
  </si>
  <si>
    <t>ผลต่างที่เกิดจากรายการภายใต้การควบคุมเดียวกัน</t>
  </si>
  <si>
    <t>รายการภายใต้</t>
  </si>
  <si>
    <t>ผลต่างที่เกิดจาก</t>
  </si>
  <si>
    <t>เงินลงทุนในการร่วมค้า</t>
  </si>
  <si>
    <t>ลูกหนี้หมุนเวียนอื่น</t>
  </si>
  <si>
    <t>ลูกหนี้ไม่หมุนเวียนอื่นกิจการที่เกี่ยวข้องกัน</t>
  </si>
  <si>
    <t>ประมาณการหนี้สินไม่หมุนเวียนอื่น</t>
  </si>
  <si>
    <t>ที่ถึงกำหนดชำระภายในหนึ่งปี</t>
  </si>
  <si>
    <r>
      <t>กำไรต่อหุ้นขั้นพื้นฐาน</t>
    </r>
    <r>
      <rPr>
        <b/>
        <i/>
        <sz val="15"/>
        <rFont val="Angsana New"/>
        <family val="1"/>
      </rPr>
      <t xml:space="preserve"> (บาท)</t>
    </r>
  </si>
  <si>
    <t>ผลขาดทุน</t>
  </si>
  <si>
    <t>จากการวัดมูลค่าใหม่</t>
  </si>
  <si>
    <t>ของผลประโยชน์</t>
  </si>
  <si>
    <t>พนักงานที่กำหนดไว้</t>
  </si>
  <si>
    <t>ของบริษัทใหญ่</t>
  </si>
  <si>
    <t xml:space="preserve"> </t>
  </si>
  <si>
    <t>ปรับรายการที่กระทบกำไรเป็นเงินสดรับ (จ่าย)</t>
  </si>
  <si>
    <t>เงินจ่ายล่วงหน้าและลูกหนี้หมุนเวียนอื่นกิจการที่เกี่ยวข้องกัน</t>
  </si>
  <si>
    <t xml:space="preserve">กระแสเงินสดสุทธิได้มาจาก (ใช้ไปใน) การดำเนินงาน </t>
  </si>
  <si>
    <t xml:space="preserve">กระแสเงินสดสุทธิได้มาจาก (ใช้ไปใน) กิจกรรมดำเนินงาน </t>
  </si>
  <si>
    <t>ประมาณการหนี้สินไม่หมุนเวียนสำหรับผลประโยชน์พนักงาน</t>
  </si>
  <si>
    <t>ก่อนผลกระทบของอัตราแลกเปลี่ยน</t>
  </si>
  <si>
    <t>รายการที่อาจถูกจัดประเภทใหม่ไว้ในกำไรหรือขาดทุนในภายหลัง</t>
  </si>
  <si>
    <t>รวมรายการที่อาจถูกจัดประเภทใหม่ไว้ในกำไรหรือขาดทุนในภายหลัง</t>
  </si>
  <si>
    <t>ส่วนที่เป็นของส่วนได้เสียที่ไม่มีอำนาจควบคุม</t>
  </si>
  <si>
    <t>เงินสดรับจากเงินกู้ยืมระยะยาวจากสถาบันการเงิน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</si>
  <si>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</si>
  <si>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</si>
  <si>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ความเสี่ยง</t>
  </si>
  <si>
    <t>เงินสดจ่ายเพื่อลงทุนในการร่วมค้า</t>
  </si>
  <si>
    <t>ส่วนแบ่ง</t>
  </si>
  <si>
    <t>ส่วนของเงินกู้ยืมระยะยาวจากสถาบันการเงิน</t>
  </si>
  <si>
    <t>อำนาจควบคุม</t>
  </si>
  <si>
    <t>ส่วนได้เสียที่ไม่มี</t>
  </si>
  <si>
    <t>ทุนจดทะเบียน</t>
  </si>
  <si>
    <t>ทุนที่ออกและชำระแล้ว</t>
  </si>
  <si>
    <t>จัดสรรแล้ว</t>
  </si>
  <si>
    <t xml:space="preserve">         ทุนสำรองตามกฎหมาย</t>
  </si>
  <si>
    <t>เงินสดและรายการเทียบเท่าเงินสด ณ 1 มกราคม</t>
  </si>
  <si>
    <t>บริษัท ราช กรุ๊ป จำกัด (มหาชน) และบริษัทย่อย</t>
  </si>
  <si>
    <t>สินทรัพย์ทางการเงินไม่หมุนเวียนอื่น</t>
  </si>
  <si>
    <t>สินทรัพย์สิทธิการใช้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</si>
  <si>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</si>
  <si>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</si>
  <si>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ผลต่างของอัตราแลกเปลี่ยนจากการแปลงค่างบการเงิน</t>
  </si>
  <si>
    <t>ภาษีเงินได้ของรายการที่จะไม่ถูกจัดประเภทใหม่ไว้ในกำไรหรือขาดทุนในภายหลัง</t>
  </si>
  <si>
    <t>งบการเงิน</t>
  </si>
  <si>
    <t>และบริษัทร่วม</t>
  </si>
  <si>
    <t>หนี้สินไม่หมุนเวียนอื่น</t>
  </si>
  <si>
    <t>ส่วนได้เสียที่ไม่มีอำนาจควบคุม</t>
  </si>
  <si>
    <t>กำไร (ขาดทุน) จากอัตราแลกเปลี่ยนสุทธิ</t>
  </si>
  <si>
    <t>เงินสดจ่ายเพื่อซื้ออาคารและอุปกรณ์</t>
  </si>
  <si>
    <t>ผลกระทบของอัตราแลกเปลี่ยนที่มีต่อเงินสดและรายการเทียบเท่าเงินสด</t>
  </si>
  <si>
    <t>รายการกับผู้ถือหุ้นที่บันทึกโดยตรงเข้าส่วนของผู้ถือหุ้น</t>
  </si>
  <si>
    <t>ผลกำไร (ขาดทุน) จากการเปลี่ยนแปลงมูลค่ายุติธรรมของอนุพันธ์</t>
  </si>
  <si>
    <t>สินทรัพย์อนุพันธ์</t>
  </si>
  <si>
    <t>หนี้สินอนุพันธ์</t>
  </si>
  <si>
    <t xml:space="preserve">    </t>
  </si>
  <si>
    <t>ลูกหนี้ตามสัญญาเช่าที่ถึงกำหนดชำระภายในหนึ่งปี</t>
  </si>
  <si>
    <t>ส่วนแบ่งกำไรของการร่วมค้าและบริษัทร่วมที่ใช้วิธีส่วนได้เสีย</t>
  </si>
  <si>
    <t>ของการร่วมค้า</t>
  </si>
  <si>
    <t>ที่ใช้วิธีส่วนได้เสีย</t>
  </si>
  <si>
    <t>(กำไร) ขาดทุนจากการปรับมูลค่ายุติธรรมของสินทรัพย์ทางการเงินอื่น</t>
  </si>
  <si>
    <t>เงินสดจ่ายชำระหนี้สินตามสัญญาเช่า</t>
  </si>
  <si>
    <t>สินทรัพย์ทางการเงินหมุนเวียนอื่น</t>
  </si>
  <si>
    <t>รวมรายการกับผู้เป็นเจ้าของที่บันทึกโดยตรงเข้าส่วนของผู้ถือหุ้น</t>
  </si>
  <si>
    <t>(ค่าใช้จ่าย) รายได้ภาษีเงินได้</t>
  </si>
  <si>
    <t>ค่าใช้จ่าย (รายได้) ภาษีเงินได้</t>
  </si>
  <si>
    <t>เงินสดรับชำระคืนจากเงินให้กู้ยืมระยะสั้นแก่กิจการที่เกี่ยวข้องกัน</t>
  </si>
  <si>
    <t>เงินสดจ่ายสุทธิในสินทรัพย์ทางการเงินไม่หมุนเวียนอื่น</t>
  </si>
  <si>
    <t>(กำไร) ขาดทุนจากการจำหน่ายสินทรัพย์ทางการเงินอื่น</t>
  </si>
  <si>
    <t>เงินกู้ยืมระยะสั้นจากกิจการที่เกี่ยวข้องกัน</t>
  </si>
  <si>
    <t>เงินให้กู้ยืมระยะยาวแก่กิจการอื่น</t>
  </si>
  <si>
    <t>เงินสดรับจากเงินกู้ยืมระยะสั้นจากกิจการที่เกี่ยวข้องกัน</t>
  </si>
  <si>
    <t>เงินสดจ่ายเพื่อลงทุนในบริษัทร่วม</t>
  </si>
  <si>
    <t>เงินสดจ่ายเพื่อชำระคืนเงินกู้ยืมระยะสั้นจากสถาบันการเงิน</t>
  </si>
  <si>
    <t>เงินสดจ่ายเพื่อชำระคืนเงินกู้ยืมระยะยาวจากสถาบันการเงิน</t>
  </si>
  <si>
    <t xml:space="preserve">(บาท) </t>
  </si>
  <si>
    <t>สำหรับปีสิ้นสุดวันที่ 31 ธันวาคม</t>
  </si>
  <si>
    <t>งบกำไรขาดทุนเบ็ดเสร็จ</t>
  </si>
  <si>
    <t>งบแสดงการเปลี่ยนแปลงส่วนของผู้ถือหุ้น</t>
  </si>
  <si>
    <t>งบกระแสเงินสด</t>
  </si>
  <si>
    <t>เงินสดและรายการเทียบเท่าเงินสด ณ 31 ธันวาคม</t>
  </si>
  <si>
    <t>การแปลงค่า</t>
  </si>
  <si>
    <t>(บาท)</t>
  </si>
  <si>
    <t>ตัดจำหน่ายภาษีถูกหัก ณ ที่จ่ายและอื่นๆ</t>
  </si>
  <si>
    <t>เงินสดรับ (จ่าย) สุทธิในสินทรัพย์ทางการเงินหมุนเวียนอื่น</t>
  </si>
  <si>
    <t>สำรอง</t>
  </si>
  <si>
    <t>การเปลี่ยนแปลง</t>
  </si>
  <si>
    <t>ในมูลค่ายุติธรรม</t>
  </si>
  <si>
    <t>การป้องกัน</t>
  </si>
  <si>
    <t>เงินสดรับจากการออกหุ้นกู้</t>
  </si>
  <si>
    <t>กำไรสำหรับปี</t>
  </si>
  <si>
    <t>เงินสดและรายการเทียบเท่าเงินสดเพิ่มขึ้น (ลดลง) สุทธิ</t>
  </si>
  <si>
    <t>ส่วนแบ่งกำไรของการร่วมค้าและบริษัทร่วมที่ใช้วิธีส่วนได้เสีย (สุทธิจากภาษี)</t>
  </si>
  <si>
    <t>รายได้ตามสัญญาเช่า</t>
  </si>
  <si>
    <t xml:space="preserve">   ผ่านกำไรขาดทุนเบ็ดเสร็จอื่น</t>
  </si>
  <si>
    <t>หนี้สินตามสัญญาเช่า</t>
  </si>
  <si>
    <t>ส่วนของ</t>
  </si>
  <si>
    <t>กระแสเงินสด</t>
  </si>
  <si>
    <t>และชำระแล้ว</t>
  </si>
  <si>
    <t>ส่วนเกินมูลค่าหุ้น</t>
  </si>
  <si>
    <t>สินทรัพย์อนุพันธ์ที่ถึงกำหนดชำระภายในหนึ่งปี</t>
  </si>
  <si>
    <t>อสังหาริมทรัพย์เพื่อการลงทุน</t>
  </si>
  <si>
    <t>หุ้นกู้ที่ถึงกำหนดชำระภายในหนึ่งปี</t>
  </si>
  <si>
    <t>ผลกำไร (ขาดทุน) จากเงินลงทุนในตราสารทุนที่กำหนดให้วัดมูลค่าด้วยมูลค่ายุติธรรม</t>
  </si>
  <si>
    <t>เงินสดจ่ายเพื่อชำระเงินกู้ยืมระยะสั้นกิจการที่เกี่ยวข้องกัน</t>
  </si>
  <si>
    <t>การเปลี่ยนแปลงในส่วนได้เสียในบริษัทย่อย</t>
  </si>
  <si>
    <t>การได้มาซึ่งส่วนได้เสียที่ไม่มีอำนาจควบคุม</t>
  </si>
  <si>
    <t>รวมการเปลี่ยนแปลงในส่วนได้เสียในบริษัทย่อย</t>
  </si>
  <si>
    <t>ลูกหนี้ตามสัญญาเช่า</t>
  </si>
  <si>
    <t>กำไรขาดทุนเบ็ดเสร็จสำหรับปี</t>
  </si>
  <si>
    <t>รวมกำไรขาดทุนเบ็ดเสร็จสำหรับปี</t>
  </si>
  <si>
    <t>ภาษีเงินได้ของรายการที่จะถูกจัดประเภทใหม่ไว้ในกำไรหรือขาดทุนในภายหลัง</t>
  </si>
  <si>
    <t>เงินกู้ยืมระยะยาว</t>
  </si>
  <si>
    <t>กำไรขาดทุนเบ็ดเสร็จรวมสำหรับปี</t>
  </si>
  <si>
    <t>การแบ่งปันกำไรขาดทุนเบ็ดเสร็จรวม</t>
  </si>
  <si>
    <t>ขาดทุนจากการด้อยค่าสินทรัพย์</t>
  </si>
  <si>
    <t>เงินสดจ่ายเพื่อซื้อบริษัทย่อยสุทธิจากเงินสดที่ได้มา</t>
  </si>
  <si>
    <t>เงินสดจ่ายเพื่อลงทุนในบริษัทย่อย</t>
  </si>
  <si>
    <t>ผลกำไร (ขาดทุน)</t>
  </si>
  <si>
    <t>(กลับรายการ) ผลขาดทุนจากการด้อยค่าที่รับรู้ในกำไรหรือขาดทุน</t>
  </si>
  <si>
    <t>(กำไร) ขาดทุนจากการปรับมูลค่ายุติธรรมของอนุพันธ์</t>
  </si>
  <si>
    <t>2565</t>
  </si>
  <si>
    <t>สำหรับปีสิ้นสุดวันที่ 31 ธันวาคม 2565</t>
  </si>
  <si>
    <t>กำไร (ขาดทุน)</t>
  </si>
  <si>
    <t>เงินทุนที่ได้รับจากผู้ถือหุ้นและการจัดสรรส่วนทุนให้ผู้ถือหุ้น</t>
  </si>
  <si>
    <t>เพิ่มหุ้นสามัญ</t>
  </si>
  <si>
    <t>เงินปันผล</t>
  </si>
  <si>
    <t>รวมเงินทุนที่ได้รับจากผู้ถือหุ้นและการจัดสรรส่วนทุนให้ผู้ถือหุ้น</t>
  </si>
  <si>
    <t xml:space="preserve">   โดยอำนาจควบคุมไม่เปลี่ยนแปลง</t>
  </si>
  <si>
    <t>โอนไปสำรองตามกฎหมาย</t>
  </si>
  <si>
    <t>ยอดคงเหลือ ณ วันที่ 1 มกราคม 2565</t>
  </si>
  <si>
    <t>กำไร (ขาดทุน) เบ็ดเสร็จสำหรับปี</t>
  </si>
  <si>
    <t>ยอดคงเหลือ ณ วันที่ 31 ธันวาคม 2565</t>
  </si>
  <si>
    <t>เจ้าหนี้การค้าและเจ้าหนี้หมุนเวียนอื่น</t>
  </si>
  <si>
    <t>รวมส่วนของบริษัท</t>
  </si>
  <si>
    <t>ส่วนที่เป็นของบริษัท</t>
  </si>
  <si>
    <t>ปรับปรุงมูลค่ายุติธรรมของลูกหนี้ตามสัญญาเช่าและปรับปรุงสัญญาเช่า</t>
  </si>
  <si>
    <t>จ่ายเงินปันผลให้ส่วนได้เสียที่ไม่มีอำนาจควบคุม</t>
  </si>
  <si>
    <t>เงินสดรับจากการออกหุ้นทุน</t>
  </si>
  <si>
    <t>เงินสดจ่ายเพื่อชำระหุ้นกู้</t>
  </si>
  <si>
    <t xml:space="preserve">   โดยอำนาจควบคุมเปลี่ยนแปลง</t>
  </si>
  <si>
    <t>ขาดทุนจากการจำหน่ายวัสดุสำรองคลัง</t>
  </si>
  <si>
    <t>กำไรขาดทุนเบ็ดเสร็จอื่นสำหรับปี - สุทธิจากภาษี</t>
  </si>
  <si>
    <t>การแบ่งปันกำไร (ขาดทุน)</t>
  </si>
  <si>
    <t>กำไรจากการเปลี่ยนสัดส่วนเงินลงทุนในการร่วมค้า</t>
  </si>
  <si>
    <t>(กำไร) ขาดทุนจากการตัดจำหน่ายและจำหน่ายที่ดิน อาคารและอุปกรณ์</t>
  </si>
  <si>
    <t>เงินสดรับจากการจำหน่ายที่ดิน อาคารและอุปกรณ์</t>
  </si>
  <si>
    <t>กำไร (ขาดทุน) เบ็ดเสร็จอื่น</t>
  </si>
  <si>
    <t>รวมกำไร (ขาดทุน) เบ็ดเสร็จสำหรับปี</t>
  </si>
  <si>
    <t>2566</t>
  </si>
  <si>
    <t>สำหรับปีสิ้นสุดวันที่ 31 ธันวาคม 2566</t>
  </si>
  <si>
    <t>ยอดคงเหลือ ณ วันที่ 31 ธันวาคม 2566</t>
  </si>
  <si>
    <t>ยอดคงเหลือ ณ วันที่ 1 มกราคม 2566</t>
  </si>
  <si>
    <t>4, 15</t>
  </si>
  <si>
    <t>4, 8</t>
  </si>
  <si>
    <t>(หุ้นสามัญจำนวน 2,219,230,770 หุ้น มูลค่า 10 บาทต่อหุ้น)</t>
  </si>
  <si>
    <t>(หุ้นสามัญจำนวน 2,174,999,985 หุ้น มูลค่า 10 บาทต่อหุ้น)</t>
  </si>
  <si>
    <t xml:space="preserve">ยอดคงเหลือ ณ วันที่ 1 มกราคม 2566 </t>
  </si>
  <si>
    <t>การจัดสรรส่วนทุนให้ผู้ถือหุ้น</t>
  </si>
  <si>
    <t>รวมการจัดสรรส่วนทุนให้ผู้ถือหุ้น</t>
  </si>
  <si>
    <t>ทุน</t>
  </si>
  <si>
    <t>ทุนที่ออก</t>
  </si>
  <si>
    <t>4, 22</t>
  </si>
  <si>
    <t>4, 12</t>
  </si>
  <si>
    <t>12, 22</t>
  </si>
  <si>
    <t>4, 16</t>
  </si>
  <si>
    <t>4, 17</t>
  </si>
  <si>
    <t>ผลขาดทุนจากการป้องกันความเสี่ยงกระแสเงินสด</t>
  </si>
  <si>
    <t>ส่วนแบ่งกำไร (ขาดทุน) เบ็ดเสร็จอื่นของการร่วมค้าและบริษัทร่วมที่ใช้วิธีส่วนได้เสีย</t>
  </si>
  <si>
    <t>ผลกำไร (ขาดทุน) จากการวัดมูลค่าใหม่ของผลประโยชน์พนักงานที่กำหนดไว้</t>
  </si>
  <si>
    <t>สินทรัพย์ไม่มีตัวตนอื่น</t>
  </si>
  <si>
    <t>เงินสดรับจากการลดหุ้นสามัญของบริษัทย่อย</t>
  </si>
  <si>
    <t>ลูกหนี้การค้า</t>
  </si>
  <si>
    <t>ขาดทุนจากการปรับมูลค่าน้ำมันเชื้อเพลิง</t>
  </si>
  <si>
    <t>(กลับรายการ) ขาดทุนจากการปรับมูลค่าวัสดุสำรองคลังล้าสมัย</t>
  </si>
  <si>
    <t>เงินสดจ่ายเพื่อซื้อสินทรัพย์ไม่มีตัวตน</t>
  </si>
  <si>
    <t>(กำไร) ขาดทุนจากอัตราแลกเปลี่ยนที่ยังไม่เกิดขึ้น</t>
  </si>
  <si>
    <t>ภาษีเงินได้รับคืน (จ่ายออก)</t>
  </si>
  <si>
    <t xml:space="preserve">กระแสเงินสดสุทธิได้มาจาก (ใช้ไปใน) กิจกรรมลงทุน </t>
  </si>
  <si>
    <t>กระแสเงินสดสุทธิได้มาจาก (ใช้ไปใน) กิจกรรมจัดหาเงิน</t>
  </si>
  <si>
    <t>เงินสดรับ (จ่าย) จากเงินกู้ยืมระยะยาว</t>
  </si>
  <si>
    <t>ค่าเสื่อมราคาและค่าตัดจำหน่าย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</si>
</sst>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#,##0;\(#,##0\)"/>
    <numFmt numFmtId="190" formatCode="#,###;\(#,###\)"/>
    <numFmt numFmtId="191" formatCode="0.0000"/>
    <numFmt numFmtId="192" formatCode="_(#,##0_);\(#,##0\);_(\-_)"/>
    <numFmt numFmtId="193" formatCode="0.0%"/>
    <numFmt numFmtId="194" formatCode="#,##0.00;[Red]\(#,##0.00\)"/>
    <numFmt numFmtId="195" formatCode="_(* #,##0.00000_);_(* \(#,##0.00000\);_(* &quot;-&quot;??_);_(@_)"/>
    <numFmt numFmtId="196" formatCode="\t&quot;฿&quot;#,##0_);[Red]\(\t&quot;฿&quot;#,##0\)"/>
    <numFmt numFmtId="197" formatCode="&quot;$&quot;#,##0.000000_);[Red]\(&quot;$&quot;#,##0.000000\)"/>
    <numFmt numFmtId="198" formatCode="&quot;$&quot;#,##0.00;\(&quot;$&quot;#,##0.00\)"/>
    <numFmt numFmtId="199" formatCode="&quot;$&quot;#,##0.00000_);[Red]\(&quot;$&quot;#,##0.00000\)"/>
    <numFmt numFmtId="200" formatCode="##\ &quot;years&quot;"/>
    <numFmt numFmtId="201" formatCode="&quot;?&quot;#,##0.0;[Red]\-&quot;?&quot;#,##0.0"/>
    <numFmt numFmtId="202" formatCode="_-[$€-2]* #,##0.00_-;\-[$€-2]* #,##0.00_-;_-[$€-2]* &quot;-&quot;??_-"/>
    <numFmt numFmtId="203" formatCode="#,##0_ ;\(#,##0\)_-;&quot;-&quot;"/>
    <numFmt numFmtId="204" formatCode="0.00\ \x;\(0.00\ \x\);0.00\ \x"/>
    <numFmt numFmtId="205" formatCode="&quot;$&quot;#,##0"/>
    <numFmt numFmtId="206" formatCode="_-* #,##0\ _P_t_s_-;\-* #,##0\ _P_t_s_-;_-* &quot;-&quot;\ _P_t_s_-;_-@_-"/>
    <numFmt numFmtId="207" formatCode="_-* #,##0\ &quot;Pts&quot;_-;\-* #,##0\ &quot;Pts&quot;_-;_-* &quot;-&quot;\ &quot;Pts&quot;_-;_-@_-"/>
    <numFmt numFmtId="208" formatCode="_-* #,##0.00\ &quot;Pts&quot;_-;\-* #,##0.00\ &quot;Pts&quot;_-;_-* &quot;-&quot;??\ &quot;Pts&quot;_-;_-@_-"/>
    <numFmt numFmtId="209" formatCode="#,###,_);\(#,###,\)"/>
    <numFmt numFmtId="210" formatCode="0.00%;\(0.00%\)"/>
    <numFmt numFmtId="211" formatCode="#,##0.0\x;\(#,##0.0\x\)"/>
    <numFmt numFmtId="212" formatCode="##\ &quot;months&quot;"/>
    <numFmt numFmtId="213" formatCode="0.00\ \ \x"/>
    <numFmt numFmtId="214" formatCode="dd\ mmm\ yyyy"/>
    <numFmt numFmtId="215" formatCode="_-&quot;$&quot;* #,##0_-;\-&quot;$&quot;* #,##0_-;_-&quot;$&quot;* &quot;-&quot;_-;_-@_-"/>
    <numFmt numFmtId="216" formatCode="_-&quot;$&quot;* #,##0.00_-;\-&quot;$&quot;* #,##0.00_-;_-&quot;$&quot;* &quot;-&quot;??_-;_-@_-"/>
    <numFmt numFmtId="217" formatCode="General_)"/>
  </numFmts>
  <fonts count="117"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i/>
      <sz val="15"/>
      <name val="Angsana New"/>
      <family val="1"/>
    </font>
    <font>
      <sz val="14"/>
      <name val="Cordia New"/>
      <family val="2"/>
    </font>
    <font>
      <sz val="14"/>
      <name val="Browallia New"/>
      <family val="2"/>
    </font>
    <font>
      <sz val="11"/>
      <color indexed="8"/>
      <name val="Tahoma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5"/>
      <name val="AngsanaUPC"/>
      <family val="1"/>
      <charset val="222"/>
    </font>
    <font>
      <sz val="14"/>
      <name val="Angsana New"/>
      <family val="1"/>
    </font>
    <font>
      <sz val="15"/>
      <color indexed="8"/>
      <name val="Angsana New"/>
      <family val="1"/>
    </font>
    <font>
      <sz val="16"/>
      <name val="Angsana New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0"/>
      <name val="Cordia New"/>
      <family val="2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1"/>
      <name val="Times New Roman"/>
      <family val="1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1"/>
      <name val="Times New Roman"/>
      <family val="1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i/>
      <sz val="14"/>
      <name val="Angsana New"/>
      <family val="1"/>
    </font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6"/>
      <color theme="1"/>
      <name val="Angsana New"/>
      <family val="1"/>
    </font>
    <font>
      <i/>
      <sz val="15"/>
      <color theme="1"/>
      <name val="Angsana New"/>
      <family val="1"/>
    </font>
    <font>
      <b/>
      <sz val="14"/>
      <name val="Angsana New"/>
      <family val="1"/>
    </font>
    <font>
      <b/>
      <i/>
      <sz val="14"/>
      <name val="Angsana New"/>
      <family val="1"/>
    </font>
    <font>
      <sz val="11"/>
      <name val="Angsana New"/>
      <family val="1"/>
    </font>
    <font>
      <b/>
      <i/>
      <sz val="15"/>
      <color theme="1"/>
      <name val="Angsana New"/>
      <family val="1"/>
    </font>
    <font>
      <b/>
      <sz val="11"/>
      <name val="Angsana New"/>
      <family val="1"/>
    </font>
    <font>
      <sz val="13"/>
      <name val="Angsana New"/>
      <family val="1"/>
    </font>
    <font>
      <sz val="16"/>
      <color theme="1"/>
      <name val="Angsana New"/>
      <family val="1"/>
    </font>
    <font>
      <i/>
      <u/>
      <sz val="15"/>
      <name val="Angsana New"/>
      <family val="1"/>
    </font>
    <font>
      <b/>
      <u/>
      <sz val="15"/>
      <name val="Angsana New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40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73">
    <xf numFmtId="0" fontId="0" fillId="0" borderId="0"/>
    <xf numFmtId="190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91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37" fontId="16" fillId="0" borderId="0" applyFont="0" applyFill="0" applyBorder="0" applyAlignment="0" applyProtection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8" fillId="0" borderId="0" applyNumberFormat="0" applyFill="0" applyBorder="0" applyAlignment="0" applyProtection="0"/>
    <xf numFmtId="192" fontId="21" fillId="20" borderId="0" applyAlignment="0">
      <alignment horizontal="left"/>
      <protection locked="0"/>
    </xf>
    <xf numFmtId="193" fontId="21" fillId="20" borderId="0">
      <alignment horizontal="center"/>
      <protection locked="0"/>
    </xf>
    <xf numFmtId="0" fontId="22" fillId="21" borderId="0" applyNumberFormat="0" applyBorder="0" applyAlignment="0" applyProtection="0"/>
    <xf numFmtId="15" fontId="23" fillId="22" borderId="1">
      <alignment horizontal="center"/>
    </xf>
    <xf numFmtId="0" fontId="24" fillId="0" borderId="0" applyNumberFormat="0" applyFill="0" applyBorder="0" applyAlignment="0" applyProtection="0"/>
    <xf numFmtId="187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4" fontId="8" fillId="0" borderId="0" applyFont="0" applyFill="0" applyBorder="0" applyAlignment="0" applyProtection="0"/>
    <xf numFmtId="194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4" fontId="8" fillId="0" borderId="0" applyFont="0" applyFill="0" applyBorder="0" applyAlignment="0" applyProtection="0"/>
    <xf numFmtId="194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7" fontId="9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7" fillId="0" borderId="0" applyFont="0" applyFill="0" applyBorder="0" applyAlignment="0" applyProtection="0"/>
    <xf numFmtId="196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196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6" fillId="0" borderId="0" applyFont="0" applyFill="0" applyBorder="0" applyAlignment="0" applyProtection="0"/>
    <xf numFmtId="187" fontId="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6" fontId="2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6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96" fontId="2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7" fontId="17" fillId="0" borderId="0"/>
    <xf numFmtId="0" fontId="27" fillId="21" borderId="4">
      <alignment wrapText="1"/>
    </xf>
    <xf numFmtId="192" fontId="28" fillId="25" borderId="5" applyProtection="0">
      <alignment horizontal="center"/>
    </xf>
    <xf numFmtId="189" fontId="29" fillId="0" borderId="0" applyFill="0" applyBorder="0">
      <protection locked="0"/>
    </xf>
    <xf numFmtId="198" fontId="17" fillId="0" borderId="0" applyFill="0" applyBorder="0"/>
    <xf numFmtId="198" fontId="29" fillId="0" borderId="0" applyFill="0" applyBorder="0">
      <protection locked="0"/>
    </xf>
    <xf numFmtId="38" fontId="30" fillId="0" borderId="6" applyBorder="0"/>
    <xf numFmtId="199" fontId="17" fillId="0" borderId="0"/>
    <xf numFmtId="188" fontId="17" fillId="0" borderId="0"/>
    <xf numFmtId="15" fontId="17" fillId="0" borderId="0"/>
    <xf numFmtId="15" fontId="29" fillId="0" borderId="0" applyFill="0" applyBorder="0">
      <protection locked="0"/>
    </xf>
    <xf numFmtId="200" fontId="17" fillId="0" borderId="0" applyFill="0" applyBorder="0"/>
    <xf numFmtId="1" fontId="17" fillId="0" borderId="0" applyFill="0" applyBorder="0">
      <alignment horizontal="right"/>
    </xf>
    <xf numFmtId="2" fontId="17" fillId="0" borderId="0" applyFill="0" applyBorder="0">
      <alignment horizontal="right"/>
    </xf>
    <xf numFmtId="2" fontId="29" fillId="0" borderId="0" applyFill="0" applyBorder="0">
      <protection locked="0"/>
    </xf>
    <xf numFmtId="191" fontId="17" fillId="0" borderId="0" applyFill="0" applyBorder="0">
      <alignment horizontal="right"/>
    </xf>
    <xf numFmtId="191" fontId="29" fillId="0" borderId="0" applyFill="0" applyBorder="0">
      <protection locked="0"/>
    </xf>
    <xf numFmtId="0" fontId="31" fillId="26" borderId="0"/>
    <xf numFmtId="201" fontId="17" fillId="0" borderId="0"/>
    <xf numFmtId="0" fontId="31" fillId="26" borderId="7"/>
    <xf numFmtId="0" fontId="31" fillId="26" borderId="7"/>
    <xf numFmtId="0" fontId="32" fillId="27" borderId="0"/>
    <xf numFmtId="202" fontId="17" fillId="0" borderId="0" applyFont="0" applyFill="0" applyBorder="0" applyAlignment="0" applyProtection="0"/>
    <xf numFmtId="0" fontId="17" fillId="28" borderId="0" applyNumberFormat="0" applyFont="0" applyAlignment="0"/>
    <xf numFmtId="192" fontId="33" fillId="29" borderId="5" applyProtection="0">
      <alignment horizontal="center"/>
    </xf>
    <xf numFmtId="0" fontId="34" fillId="26" borderId="8"/>
    <xf numFmtId="0" fontId="34" fillId="26" borderId="7"/>
    <xf numFmtId="0" fontId="34" fillId="30" borderId="7"/>
    <xf numFmtId="38" fontId="35" fillId="31" borderId="0" applyNumberFormat="0" applyBorder="0" applyAlignment="0" applyProtection="0"/>
    <xf numFmtId="192" fontId="17" fillId="32" borderId="0" applyNumberFormat="0" applyFont="0" applyAlignment="0">
      <alignment horizontal="left"/>
    </xf>
    <xf numFmtId="192" fontId="22" fillId="33" borderId="0" applyNumberFormat="0" applyAlignment="0">
      <alignment horizontal="left"/>
    </xf>
    <xf numFmtId="192" fontId="22" fillId="34" borderId="0" applyNumberFormat="0" applyAlignment="0">
      <alignment horizontal="left"/>
    </xf>
    <xf numFmtId="0" fontId="36" fillId="0" borderId="9" applyNumberFormat="0" applyAlignment="0" applyProtection="0">
      <alignment horizontal="left" vertical="center"/>
    </xf>
    <xf numFmtId="0" fontId="36" fillId="0" borderId="10">
      <alignment horizontal="left" vertical="center"/>
    </xf>
    <xf numFmtId="0" fontId="37" fillId="0" borderId="0"/>
    <xf numFmtId="0" fontId="38" fillId="0" borderId="0" applyNumberFormat="0" applyFill="0" applyBorder="0"/>
    <xf numFmtId="203" fontId="39" fillId="0" borderId="0">
      <alignment horizontal="left"/>
    </xf>
    <xf numFmtId="0" fontId="40" fillId="0" borderId="0"/>
    <xf numFmtId="0" fontId="41" fillId="0" borderId="0"/>
    <xf numFmtId="0" fontId="42" fillId="0" borderId="0">
      <alignment horizontal="left"/>
    </xf>
    <xf numFmtId="0" fontId="43" fillId="0" borderId="0" applyNumberFormat="0" applyFill="0" applyBorder="0" applyAlignment="0" applyProtection="0">
      <alignment vertical="top"/>
      <protection locked="0"/>
    </xf>
    <xf numFmtId="204" fontId="44" fillId="0" borderId="5" applyNumberFormat="0" applyAlignment="0" applyProtection="0"/>
    <xf numFmtId="10" fontId="35" fillId="35" borderId="14" applyNumberFormat="0" applyBorder="0" applyAlignment="0" applyProtection="0"/>
    <xf numFmtId="0" fontId="17" fillId="0" borderId="15" applyNumberFormat="0" applyFont="0" applyFill="0" applyAlignment="0" applyProtection="0"/>
    <xf numFmtId="205" fontId="45" fillId="36" borderId="5" applyNumberFormat="0" applyAlignment="0" applyProtection="0">
      <alignment horizontal="center"/>
    </xf>
    <xf numFmtId="0" fontId="17" fillId="0" borderId="10" applyNumberFormat="0" applyFont="0" applyFill="0" applyAlignment="0"/>
    <xf numFmtId="206" fontId="17" fillId="0" borderId="0" applyFont="0" applyFill="0" applyBorder="0" applyAlignment="0" applyProtection="0"/>
    <xf numFmtId="4" fontId="17" fillId="0" borderId="0" applyFont="0" applyFill="0" applyBorder="0" applyAlignment="0" applyProtection="0"/>
    <xf numFmtId="207" fontId="17" fillId="0" borderId="0" applyFont="0" applyFill="0" applyBorder="0" applyAlignment="0" applyProtection="0"/>
    <xf numFmtId="208" fontId="17" fillId="0" borderId="0" applyFont="0" applyFill="0" applyBorder="0" applyAlignment="0" applyProtection="0"/>
    <xf numFmtId="37" fontId="46" fillId="0" borderId="0"/>
    <xf numFmtId="209" fontId="17" fillId="0" borderId="0"/>
    <xf numFmtId="210" fontId="47" fillId="0" borderId="0"/>
    <xf numFmtId="0" fontId="47" fillId="0" borderId="0"/>
    <xf numFmtId="211" fontId="47" fillId="0" borderId="0">
      <alignment horizontal="right"/>
    </xf>
    <xf numFmtId="0" fontId="7" fillId="0" borderId="0"/>
    <xf numFmtId="0" fontId="7" fillId="0" borderId="0"/>
    <xf numFmtId="0" fontId="99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7" fillId="0" borderId="0"/>
    <xf numFmtId="0" fontId="101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17" fillId="0" borderId="0"/>
    <xf numFmtId="0" fontId="7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3" fillId="0" borderId="0"/>
    <xf numFmtId="0" fontId="103" fillId="0" borderId="0"/>
    <xf numFmtId="0" fontId="17" fillId="0" borderId="0"/>
    <xf numFmtId="0" fontId="17" fillId="0" borderId="0"/>
    <xf numFmtId="0" fontId="7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99" fillId="0" borderId="0"/>
    <xf numFmtId="0" fontId="103" fillId="0" borderId="0"/>
    <xf numFmtId="0" fontId="7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48" fillId="0" borderId="0"/>
    <xf numFmtId="0" fontId="103" fillId="0" borderId="0"/>
    <xf numFmtId="0" fontId="99" fillId="0" borderId="0"/>
    <xf numFmtId="0" fontId="100" fillId="0" borderId="0"/>
    <xf numFmtId="0" fontId="48" fillId="0" borderId="0"/>
    <xf numFmtId="0" fontId="48" fillId="0" borderId="0"/>
    <xf numFmtId="0" fontId="3" fillId="0" borderId="0"/>
    <xf numFmtId="0" fontId="102" fillId="0" borderId="0"/>
    <xf numFmtId="0" fontId="3" fillId="0" borderId="0"/>
    <xf numFmtId="0" fontId="17" fillId="0" borderId="0"/>
    <xf numFmtId="0" fontId="49" fillId="0" borderId="0"/>
    <xf numFmtId="0" fontId="48" fillId="0" borderId="0"/>
    <xf numFmtId="0" fontId="7" fillId="0" borderId="0"/>
    <xf numFmtId="0" fontId="7" fillId="0" borderId="0"/>
    <xf numFmtId="0" fontId="17" fillId="0" borderId="0"/>
    <xf numFmtId="0" fontId="3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7" fillId="0" borderId="0"/>
    <xf numFmtId="0" fontId="7" fillId="0" borderId="0"/>
    <xf numFmtId="0" fontId="17" fillId="0" borderId="0"/>
    <xf numFmtId="0" fontId="102" fillId="0" borderId="0"/>
    <xf numFmtId="0" fontId="17" fillId="0" borderId="0"/>
    <xf numFmtId="0" fontId="29" fillId="0" borderId="0" applyFill="0" applyBorder="0">
      <protection locked="0"/>
    </xf>
    <xf numFmtId="0" fontId="11" fillId="0" borderId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38" fontId="38" fillId="0" borderId="0"/>
    <xf numFmtId="0" fontId="17" fillId="31" borderId="6"/>
    <xf numFmtId="40" fontId="50" fillId="28" borderId="0">
      <alignment horizontal="right"/>
    </xf>
    <xf numFmtId="0" fontId="51" fillId="30" borderId="0">
      <alignment horizontal="center"/>
    </xf>
    <xf numFmtId="0" fontId="22" fillId="39" borderId="19"/>
    <xf numFmtId="0" fontId="52" fillId="26" borderId="0" applyBorder="0">
      <alignment horizontal="centerContinuous"/>
    </xf>
    <xf numFmtId="0" fontId="53" fillId="39" borderId="0" applyBorder="0">
      <alignment horizontal="centerContinuous"/>
    </xf>
    <xf numFmtId="0" fontId="17" fillId="0" borderId="0" applyFill="0" applyBorder="0">
      <protection locked="0"/>
    </xf>
    <xf numFmtId="10" fontId="17" fillId="0" borderId="0" applyFont="0" applyFill="0" applyBorder="0" applyAlignment="0" applyProtection="0"/>
    <xf numFmtId="212" fontId="17" fillId="0" borderId="0" applyFill="0" applyBorder="0">
      <protection locked="0"/>
    </xf>
    <xf numFmtId="10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55" fillId="0" borderId="0" applyNumberFormat="0" applyFont="0" applyFill="0" applyBorder="0" applyAlignment="0" applyProtection="0">
      <alignment horizontal="left"/>
    </xf>
    <xf numFmtId="15" fontId="55" fillId="0" borderId="0" applyFont="0" applyFill="0" applyBorder="0" applyAlignment="0" applyProtection="0"/>
    <xf numFmtId="4" fontId="55" fillId="0" borderId="0" applyFont="0" applyFill="0" applyBorder="0" applyAlignment="0" applyProtection="0"/>
    <xf numFmtId="0" fontId="56" fillId="0" borderId="20">
      <alignment horizontal="center"/>
    </xf>
    <xf numFmtId="3" fontId="55" fillId="0" borderId="0" applyFont="0" applyFill="0" applyBorder="0" applyAlignment="0" applyProtection="0"/>
    <xf numFmtId="0" fontId="55" fillId="40" borderId="0" applyNumberFormat="0" applyFont="0" applyBorder="0" applyAlignment="0" applyProtection="0"/>
    <xf numFmtId="0" fontId="57" fillId="0" borderId="0" applyNumberFormat="0" applyFill="0" applyBorder="0" applyAlignment="0" applyProtection="0"/>
    <xf numFmtId="213" fontId="17" fillId="0" borderId="0"/>
    <xf numFmtId="0" fontId="58" fillId="0" borderId="0"/>
    <xf numFmtId="0" fontId="31" fillId="26" borderId="0"/>
    <xf numFmtId="0" fontId="59" fillId="0" borderId="0">
      <alignment vertical="center"/>
    </xf>
    <xf numFmtId="192" fontId="45" fillId="41" borderId="21" applyProtection="0">
      <alignment horizontal="center"/>
      <protection hidden="1"/>
    </xf>
    <xf numFmtId="4" fontId="60" fillId="42" borderId="22" applyNumberFormat="0" applyProtection="0">
      <alignment vertical="center"/>
    </xf>
    <xf numFmtId="4" fontId="61" fillId="42" borderId="23" applyNumberFormat="0" applyProtection="0">
      <alignment vertical="center"/>
    </xf>
    <xf numFmtId="4" fontId="60" fillId="37" borderId="22" applyNumberFormat="0" applyProtection="0">
      <alignment horizontal="left" vertical="center" indent="1"/>
    </xf>
    <xf numFmtId="4" fontId="62" fillId="42" borderId="18" applyNumberFormat="0" applyProtection="0">
      <alignment horizontal="left" vertical="center" indent="1"/>
    </xf>
    <xf numFmtId="4" fontId="63" fillId="2" borderId="24" applyNumberFormat="0" applyProtection="0">
      <alignment horizontal="left" vertical="center" indent="1"/>
    </xf>
    <xf numFmtId="4" fontId="64" fillId="43" borderId="23" applyNumberFormat="0" applyProtection="0">
      <alignment horizontal="right" vertical="center"/>
    </xf>
    <xf numFmtId="4" fontId="64" fillId="44" borderId="23" applyNumberFormat="0" applyProtection="0">
      <alignment horizontal="right" vertical="center"/>
    </xf>
    <xf numFmtId="4" fontId="64" fillId="34" borderId="23" applyNumberFormat="0" applyProtection="0">
      <alignment horizontal="right" vertical="center"/>
    </xf>
    <xf numFmtId="4" fontId="64" fillId="45" borderId="23" applyNumberFormat="0" applyProtection="0">
      <alignment horizontal="right" vertical="center"/>
    </xf>
    <xf numFmtId="4" fontId="64" fillId="46" borderId="23" applyNumberFormat="0" applyProtection="0">
      <alignment horizontal="right" vertical="center"/>
    </xf>
    <xf numFmtId="4" fontId="64" fillId="47" borderId="23" applyNumberFormat="0" applyProtection="0">
      <alignment horizontal="right" vertical="center"/>
    </xf>
    <xf numFmtId="4" fontId="64" fillId="48" borderId="23" applyNumberFormat="0" applyProtection="0">
      <alignment horizontal="right" vertical="center"/>
    </xf>
    <xf numFmtId="4" fontId="64" fillId="49" borderId="23" applyNumberFormat="0" applyProtection="0">
      <alignment horizontal="right" vertical="center"/>
    </xf>
    <xf numFmtId="4" fontId="64" fillId="50" borderId="23" applyNumberFormat="0" applyProtection="0">
      <alignment horizontal="right" vertical="center"/>
    </xf>
    <xf numFmtId="4" fontId="63" fillId="51" borderId="25" applyNumberFormat="0" applyProtection="0">
      <alignment horizontal="left" vertical="center" indent="1"/>
    </xf>
    <xf numFmtId="4" fontId="63" fillId="5" borderId="0" applyNumberFormat="0" applyProtection="0">
      <alignment horizontal="left" vertical="center" indent="1"/>
    </xf>
    <xf numFmtId="4" fontId="41" fillId="52" borderId="0" applyNumberFormat="0" applyProtection="0">
      <alignment horizontal="left" vertical="center" indent="1"/>
    </xf>
    <xf numFmtId="4" fontId="64" fillId="53" borderId="23" applyNumberFormat="0" applyProtection="0">
      <alignment horizontal="right" vertical="center"/>
    </xf>
    <xf numFmtId="4" fontId="39" fillId="53" borderId="0" applyNumberFormat="0" applyProtection="0">
      <alignment horizontal="left" vertical="center" indent="1"/>
    </xf>
    <xf numFmtId="4" fontId="65" fillId="54" borderId="26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54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55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31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56" borderId="18" applyNumberFormat="0" applyProtection="0">
      <alignment horizontal="left" vertical="center" indent="1"/>
    </xf>
    <xf numFmtId="4" fontId="64" fillId="57" borderId="23" applyNumberFormat="0" applyProtection="0">
      <alignment vertical="center"/>
    </xf>
    <xf numFmtId="4" fontId="67" fillId="57" borderId="23" applyNumberFormat="0" applyProtection="0">
      <alignment vertical="center"/>
    </xf>
    <xf numFmtId="4" fontId="41" fillId="53" borderId="27" applyNumberFormat="0" applyProtection="0">
      <alignment horizontal="left" vertical="center" indent="1"/>
    </xf>
    <xf numFmtId="4" fontId="39" fillId="35" borderId="18" applyNumberFormat="0" applyProtection="0">
      <alignment horizontal="left" vertical="center" indent="1"/>
    </xf>
    <xf numFmtId="4" fontId="68" fillId="0" borderId="0" applyNumberFormat="0" applyProtection="0">
      <alignment horizontal="right" vertical="center"/>
    </xf>
    <xf numFmtId="4" fontId="66" fillId="0" borderId="0" applyNumberFormat="0" applyProtection="0">
      <alignment horizontal="right" vertical="center"/>
    </xf>
    <xf numFmtId="0" fontId="66" fillId="0" borderId="0" applyNumberFormat="0" applyProtection="0">
      <alignment horizontal="left" vertical="center" indent="1"/>
    </xf>
    <xf numFmtId="0" fontId="69" fillId="58" borderId="0" applyNumberFormat="0" applyProtection="0">
      <alignment horizontal="center" vertical="center" wrapText="1"/>
    </xf>
    <xf numFmtId="4" fontId="70" fillId="59" borderId="27" applyNumberFormat="0" applyProtection="0">
      <alignment horizontal="left" vertical="center" indent="1"/>
    </xf>
    <xf numFmtId="4" fontId="71" fillId="26" borderId="14" applyNumberFormat="0" applyProtection="0">
      <alignment horizontal="right" vertical="center"/>
    </xf>
    <xf numFmtId="10" fontId="45" fillId="60" borderId="28" applyNumberFormat="0" applyProtection="0">
      <alignment horizontal="center"/>
      <protection locked="0"/>
    </xf>
    <xf numFmtId="0" fontId="72" fillId="61" borderId="0"/>
    <xf numFmtId="0" fontId="73" fillId="61" borderId="0"/>
    <xf numFmtId="214" fontId="17" fillId="0" borderId="0" applyFont="0" applyFill="0" applyBorder="0" applyAlignment="0" applyProtection="0"/>
    <xf numFmtId="0" fontId="17" fillId="0" borderId="29" quotePrefix="1">
      <alignment horizontal="justify" vertical="justify" textRotation="127" wrapText="1" justifyLastLine="1"/>
      <protection hidden="1"/>
    </xf>
    <xf numFmtId="203" fontId="17" fillId="0" borderId="0"/>
    <xf numFmtId="0" fontId="49" fillId="0" borderId="0"/>
    <xf numFmtId="0" fontId="49" fillId="0" borderId="0"/>
    <xf numFmtId="192" fontId="17" fillId="0" borderId="30" applyAlignment="0">
      <alignment horizontal="center"/>
    </xf>
    <xf numFmtId="192" fontId="74" fillId="0" borderId="30" applyFill="0" applyAlignment="0" applyProtection="0"/>
    <xf numFmtId="0" fontId="75" fillId="0" borderId="0" applyFill="0" applyBorder="0" applyAlignment="0"/>
    <xf numFmtId="0" fontId="45" fillId="61" borderId="14">
      <alignment horizontal="center" vertical="center"/>
    </xf>
    <xf numFmtId="0" fontId="17" fillId="47" borderId="0" applyNumberFormat="0" applyFont="0" applyBorder="0" applyAlignment="0" applyProtection="0"/>
    <xf numFmtId="40" fontId="76" fillId="0" borderId="0"/>
    <xf numFmtId="189" fontId="74" fillId="0" borderId="10" applyFill="0"/>
    <xf numFmtId="189" fontId="74" fillId="0" borderId="30" applyFill="0"/>
    <xf numFmtId="189" fontId="17" fillId="0" borderId="10" applyFill="0"/>
    <xf numFmtId="189" fontId="17" fillId="0" borderId="30" applyFill="0"/>
    <xf numFmtId="0" fontId="17" fillId="0" borderId="32" applyNumberFormat="0" applyFont="0" applyFill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77" fillId="0" borderId="0" applyNumberFormat="0"/>
    <xf numFmtId="0" fontId="29" fillId="0" borderId="33" applyNumberFormat="0" applyFill="0" applyBorder="0" applyAlignment="0">
      <protection locked="0"/>
    </xf>
    <xf numFmtId="0" fontId="49" fillId="0" borderId="0"/>
    <xf numFmtId="215" fontId="17" fillId="0" borderId="0" applyFont="0" applyFill="0" applyBorder="0" applyAlignment="0" applyProtection="0"/>
    <xf numFmtId="216" fontId="17" fillId="0" borderId="0" applyFont="0" applyFill="0" applyBorder="0" applyAlignment="0" applyProtection="0"/>
    <xf numFmtId="0" fontId="57" fillId="0" borderId="0" applyNumberFormat="0" applyFill="0" applyBorder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9" fillId="24" borderId="3" applyNumberFormat="0" applyAlignment="0" applyProtection="0"/>
    <xf numFmtId="0" fontId="80" fillId="0" borderId="16" applyNumberFormat="0" applyFill="0" applyAlignment="0" applyProtection="0"/>
    <xf numFmtId="0" fontId="81" fillId="3" borderId="0" applyNumberFormat="0" applyBorder="0" applyAlignment="0" applyProtection="0"/>
    <xf numFmtId="0" fontId="82" fillId="23" borderId="18" applyNumberFormat="0" applyAlignment="0" applyProtection="0"/>
    <xf numFmtId="0" fontId="83" fillId="23" borderId="2" applyNumberFormat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4" borderId="0" applyNumberFormat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7" fillId="0" borderId="0"/>
    <xf numFmtId="39" fontId="89" fillId="0" borderId="0"/>
    <xf numFmtId="0" fontId="90" fillId="7" borderId="2" applyNumberFormat="0" applyAlignment="0" applyProtection="0"/>
    <xf numFmtId="0" fontId="91" fillId="37" borderId="0" applyNumberFormat="0" applyBorder="0" applyAlignment="0" applyProtection="0"/>
    <xf numFmtId="0" fontId="92" fillId="0" borderId="31" applyNumberFormat="0" applyFill="0" applyAlignment="0" applyProtection="0"/>
    <xf numFmtId="0" fontId="93" fillId="0" borderId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17" fillId="38" borderId="17" applyNumberFormat="0" applyFont="0" applyAlignment="0" applyProtection="0"/>
    <xf numFmtId="0" fontId="94" fillId="0" borderId="11" applyNumberFormat="0" applyFill="0" applyAlignment="0" applyProtection="0"/>
    <xf numFmtId="0" fontId="95" fillId="0" borderId="12" applyNumberFormat="0" applyFill="0" applyAlignment="0" applyProtection="0"/>
    <xf numFmtId="0" fontId="96" fillId="0" borderId="13" applyNumberFormat="0" applyFill="0" applyAlignment="0" applyProtection="0"/>
    <xf numFmtId="0" fontId="96" fillId="0" borderId="0" applyNumberFormat="0" applyFill="0" applyBorder="0" applyAlignment="0" applyProtection="0"/>
    <xf numFmtId="217" fontId="97" fillId="0" borderId="0"/>
    <xf numFmtId="0" fontId="2" fillId="0" borderId="0"/>
    <xf numFmtId="0" fontId="1" fillId="0" borderId="0"/>
    <xf numFmtId="9" fontId="99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266"/>
    <xf numFmtId="0" fontId="4" fillId="0" borderId="0" xfId="266" applyFont="1"/>
    <xf numFmtId="0" fontId="4" fillId="0" borderId="0" xfId="266" applyFont="1" applyAlignment="1">
      <alignment horizontal="center"/>
    </xf>
    <xf numFmtId="0" fontId="4" fillId="0" borderId="0" xfId="266" applyFont="1" applyAlignment="1">
      <alignment horizontal="right"/>
    </xf>
    <xf numFmtId="0" fontId="5" fillId="0" borderId="0" xfId="266" applyFont="1" applyAlignment="1">
      <alignment horizontal="center"/>
    </xf>
    <xf numFmtId="0" fontId="6" fillId="0" borderId="0" xfId="266" applyFont="1" applyAlignment="1">
      <alignment horizontal="center"/>
    </xf>
    <xf numFmtId="49" fontId="3" fillId="0" borderId="0" xfId="266" applyNumberFormat="1" applyAlignment="1">
      <alignment horizontal="center"/>
    </xf>
    <xf numFmtId="0" fontId="3" fillId="0" borderId="0" xfId="266" applyAlignment="1">
      <alignment horizontal="center"/>
    </xf>
    <xf numFmtId="0" fontId="5" fillId="0" borderId="0" xfId="266" applyFont="1"/>
    <xf numFmtId="188" fontId="3" fillId="0" borderId="0" xfId="266" applyNumberFormat="1"/>
    <xf numFmtId="0" fontId="3" fillId="0" borderId="0" xfId="266" applyAlignment="1">
      <alignment horizontal="left"/>
    </xf>
    <xf numFmtId="0" fontId="10" fillId="0" borderId="0" xfId="266" applyFont="1"/>
    <xf numFmtId="0" fontId="4" fillId="0" borderId="0" xfId="266" applyFont="1" applyAlignment="1">
      <alignment horizontal="left"/>
    </xf>
    <xf numFmtId="0" fontId="3" fillId="0" borderId="0" xfId="287" applyFont="1"/>
    <xf numFmtId="0" fontId="4" fillId="0" borderId="0" xfId="287" applyFont="1"/>
    <xf numFmtId="0" fontId="3" fillId="0" borderId="0" xfId="287" applyFont="1" applyAlignment="1">
      <alignment horizontal="center"/>
    </xf>
    <xf numFmtId="0" fontId="4" fillId="0" borderId="0" xfId="287" applyFont="1" applyAlignment="1">
      <alignment horizontal="left"/>
    </xf>
    <xf numFmtId="0" fontId="5" fillId="0" borderId="0" xfId="287" applyFont="1"/>
    <xf numFmtId="188" fontId="3" fillId="0" borderId="0" xfId="287" applyNumberFormat="1" applyFont="1"/>
    <xf numFmtId="0" fontId="6" fillId="0" borderId="0" xfId="266" applyFont="1"/>
    <xf numFmtId="188" fontId="3" fillId="0" borderId="0" xfId="32" applyNumberFormat="1" applyFont="1" applyFill="1" applyAlignment="1"/>
    <xf numFmtId="188" fontId="4" fillId="0" borderId="0" xfId="32" applyNumberFormat="1" applyFont="1" applyFill="1" applyAlignment="1"/>
    <xf numFmtId="188" fontId="3" fillId="0" borderId="0" xfId="32" applyNumberFormat="1" applyFont="1" applyFill="1" applyBorder="1" applyAlignment="1"/>
    <xf numFmtId="188" fontId="3" fillId="0" borderId="0" xfId="287" applyNumberFormat="1" applyFont="1" applyAlignment="1">
      <alignment horizontal="center"/>
    </xf>
    <xf numFmtId="0" fontId="15" fillId="0" borderId="0" xfId="287" applyFont="1"/>
    <xf numFmtId="188" fontId="3" fillId="0" borderId="0" xfId="32" applyNumberFormat="1" applyFont="1" applyFill="1" applyAlignment="1">
      <alignment horizontal="center"/>
    </xf>
    <xf numFmtId="188" fontId="3" fillId="0" borderId="35" xfId="32" applyNumberFormat="1" applyFont="1" applyFill="1" applyBorder="1" applyAlignment="1"/>
    <xf numFmtId="188" fontId="4" fillId="0" borderId="10" xfId="32" applyNumberFormat="1" applyFont="1" applyFill="1" applyBorder="1" applyAlignment="1"/>
    <xf numFmtId="188" fontId="4" fillId="0" borderId="0" xfId="32" applyNumberFormat="1" applyFont="1" applyFill="1" applyBorder="1" applyAlignment="1"/>
    <xf numFmtId="188" fontId="3" fillId="0" borderId="34" xfId="32" applyNumberFormat="1" applyFont="1" applyFill="1" applyBorder="1" applyAlignment="1"/>
    <xf numFmtId="188" fontId="4" fillId="0" borderId="34" xfId="32" applyNumberFormat="1" applyFont="1" applyFill="1" applyBorder="1" applyAlignment="1"/>
    <xf numFmtId="188" fontId="4" fillId="0" borderId="35" xfId="32" applyNumberFormat="1" applyFont="1" applyFill="1" applyBorder="1" applyAlignment="1"/>
    <xf numFmtId="187" fontId="3" fillId="0" borderId="0" xfId="32" applyFont="1" applyFill="1" applyAlignment="1"/>
    <xf numFmtId="0" fontId="3" fillId="0" borderId="0" xfId="287" applyFont="1" applyAlignment="1">
      <alignment horizontal="left"/>
    </xf>
    <xf numFmtId="0" fontId="110" fillId="0" borderId="0" xfId="0" applyFont="1"/>
    <xf numFmtId="188" fontId="110" fillId="0" borderId="0" xfId="32" applyNumberFormat="1" applyFont="1" applyFill="1" applyAlignment="1"/>
    <xf numFmtId="0" fontId="3" fillId="0" borderId="0" xfId="0" applyFont="1"/>
    <xf numFmtId="188" fontId="110" fillId="0" borderId="0" xfId="32" applyNumberFormat="1" applyFont="1" applyFill="1" applyBorder="1" applyAlignment="1"/>
    <xf numFmtId="188" fontId="112" fillId="0" borderId="0" xfId="32" applyNumberFormat="1" applyFont="1" applyFill="1" applyAlignment="1"/>
    <xf numFmtId="188" fontId="4" fillId="0" borderId="38" xfId="109" applyNumberFormat="1" applyFont="1" applyFill="1" applyBorder="1" applyAlignment="1">
      <alignment horizontal="right"/>
    </xf>
    <xf numFmtId="0" fontId="15" fillId="0" borderId="0" xfId="287" applyFont="1" applyAlignment="1">
      <alignment horizontal="left"/>
    </xf>
    <xf numFmtId="188" fontId="3" fillId="0" borderId="0" xfId="109" applyNumberFormat="1" applyFont="1" applyFill="1" applyAlignment="1">
      <alignment horizontal="center"/>
    </xf>
    <xf numFmtId="3" fontId="6" fillId="0" borderId="0" xfId="287" applyNumberFormat="1" applyFont="1" applyAlignment="1">
      <alignment horizontal="center"/>
    </xf>
    <xf numFmtId="0" fontId="3" fillId="0" borderId="0" xfId="287" applyFont="1" applyAlignment="1">
      <alignment horizontal="centerContinuous"/>
    </xf>
    <xf numFmtId="0" fontId="98" fillId="0" borderId="0" xfId="287" applyFont="1" applyAlignment="1">
      <alignment horizontal="center"/>
    </xf>
    <xf numFmtId="188" fontId="3" fillId="0" borderId="0" xfId="109" applyNumberFormat="1" applyFont="1" applyFill="1" applyAlignment="1"/>
    <xf numFmtId="0" fontId="3" fillId="0" borderId="0" xfId="194" quotePrefix="1" applyFont="1"/>
    <xf numFmtId="188" fontId="3" fillId="0" borderId="39" xfId="109" applyNumberFormat="1" applyFont="1" applyFill="1" applyBorder="1" applyAlignment="1"/>
    <xf numFmtId="0" fontId="104" fillId="0" borderId="0" xfId="0" applyFont="1"/>
    <xf numFmtId="0" fontId="104" fillId="0" borderId="0" xfId="184" applyFont="1"/>
    <xf numFmtId="188" fontId="3" fillId="0" borderId="35" xfId="109" applyNumberFormat="1" applyFont="1" applyFill="1" applyBorder="1" applyAlignment="1"/>
    <xf numFmtId="0" fontId="6" fillId="0" borderId="0" xfId="287" applyFont="1"/>
    <xf numFmtId="188" fontId="4" fillId="0" borderId="38" xfId="109" applyNumberFormat="1" applyFont="1" applyFill="1" applyBorder="1" applyAlignment="1"/>
    <xf numFmtId="188" fontId="4" fillId="0" borderId="36" xfId="109" applyNumberFormat="1" applyFont="1" applyFill="1" applyBorder="1" applyAlignment="1"/>
    <xf numFmtId="188" fontId="13" fillId="0" borderId="0" xfId="109" applyNumberFormat="1" applyFont="1" applyFill="1" applyAlignment="1"/>
    <xf numFmtId="0" fontId="13" fillId="0" borderId="0" xfId="287" applyFont="1"/>
    <xf numFmtId="0" fontId="113" fillId="0" borderId="0" xfId="194" quotePrefix="1" applyFont="1"/>
    <xf numFmtId="189" fontId="3" fillId="0" borderId="0" xfId="266" applyNumberFormat="1" applyAlignment="1">
      <alignment horizontal="left"/>
    </xf>
    <xf numFmtId="0" fontId="4" fillId="0" borderId="0" xfId="287" applyFont="1" applyAlignment="1">
      <alignment horizontal="center"/>
    </xf>
    <xf numFmtId="43" fontId="3" fillId="0" borderId="0" xfId="44" applyFont="1" applyFill="1" applyBorder="1" applyAlignment="1">
      <alignment horizontal="center"/>
    </xf>
    <xf numFmtId="188" fontId="4" fillId="0" borderId="38" xfId="32" applyNumberFormat="1" applyFont="1" applyFill="1" applyBorder="1" applyAlignment="1"/>
    <xf numFmtId="0" fontId="4" fillId="0" borderId="0" xfId="287" applyFont="1" applyAlignment="1">
      <alignment horizontal="right"/>
    </xf>
    <xf numFmtId="0" fontId="5" fillId="0" borderId="0" xfId="287" applyFont="1" applyAlignment="1">
      <alignment horizontal="centerContinuous"/>
    </xf>
    <xf numFmtId="0" fontId="4" fillId="0" borderId="0" xfId="287" applyFont="1" applyAlignment="1">
      <alignment horizontal="centerContinuous"/>
    </xf>
    <xf numFmtId="188" fontId="3" fillId="0" borderId="0" xfId="32" applyNumberFormat="1" applyFont="1" applyFill="1" applyBorder="1" applyAlignment="1">
      <alignment horizontal="center"/>
    </xf>
    <xf numFmtId="188" fontId="3" fillId="0" borderId="0" xfId="32" applyNumberFormat="1" applyFont="1" applyFill="1" applyBorder="1" applyAlignment="1">
      <alignment horizontal="left"/>
    </xf>
    <xf numFmtId="188" fontId="4" fillId="0" borderId="0" xfId="32" applyNumberFormat="1" applyFont="1" applyFill="1" applyAlignment="1">
      <alignment horizontal="center"/>
    </xf>
    <xf numFmtId="188" fontId="4" fillId="0" borderId="0" xfId="32" applyNumberFormat="1" applyFont="1" applyFill="1" applyBorder="1" applyAlignment="1">
      <alignment horizontal="center"/>
    </xf>
    <xf numFmtId="0" fontId="5" fillId="0" borderId="0" xfId="287" applyFont="1" applyAlignment="1">
      <alignment horizontal="center"/>
    </xf>
    <xf numFmtId="0" fontId="5" fillId="0" borderId="0" xfId="266" applyFont="1" applyAlignment="1">
      <alignment horizontal="lef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88" fontId="4" fillId="0" borderId="10" xfId="32" applyNumberFormat="1" applyFont="1" applyFill="1" applyBorder="1" applyAlignment="1">
      <alignment horizontal="center"/>
    </xf>
    <xf numFmtId="188" fontId="4" fillId="0" borderId="36" xfId="32" applyNumberFormat="1" applyFont="1" applyFill="1" applyBorder="1" applyAlignment="1"/>
    <xf numFmtId="0" fontId="4" fillId="0" borderId="0" xfId="194" applyFont="1" applyAlignment="1">
      <alignment horizontal="left"/>
    </xf>
    <xf numFmtId="0" fontId="6" fillId="0" borderId="0" xfId="194" applyFont="1" applyAlignment="1">
      <alignment horizontal="center"/>
    </xf>
    <xf numFmtId="0" fontId="12" fillId="0" borderId="0" xfId="194" applyFont="1"/>
    <xf numFmtId="0" fontId="3" fillId="0" borderId="0" xfId="194" applyFont="1" applyAlignment="1">
      <alignment horizontal="left"/>
    </xf>
    <xf numFmtId="187" fontId="4" fillId="0" borderId="34" xfId="287" applyNumberFormat="1" applyFont="1" applyBorder="1"/>
    <xf numFmtId="188" fontId="104" fillId="0" borderId="0" xfId="32" applyNumberFormat="1" applyFont="1" applyFill="1" applyAlignment="1"/>
    <xf numFmtId="187" fontId="13" fillId="0" borderId="0" xfId="32" applyFont="1" applyFill="1" applyAlignment="1"/>
    <xf numFmtId="0" fontId="3" fillId="0" borderId="0" xfId="0" applyFont="1" applyAlignment="1">
      <alignment horizontal="center"/>
    </xf>
    <xf numFmtId="0" fontId="10" fillId="0" borderId="0" xfId="0" applyFont="1"/>
    <xf numFmtId="0" fontId="6" fillId="0" borderId="0" xfId="287" applyFont="1" applyAlignment="1">
      <alignment horizontal="center"/>
    </xf>
    <xf numFmtId="0" fontId="10" fillId="0" borderId="0" xfId="287" applyFont="1"/>
    <xf numFmtId="188" fontId="4" fillId="0" borderId="0" xfId="287" applyNumberFormat="1" applyFont="1"/>
    <xf numFmtId="0" fontId="104" fillId="0" borderId="0" xfId="470" applyFont="1"/>
    <xf numFmtId="0" fontId="104" fillId="0" borderId="0" xfId="470" applyFont="1" applyAlignment="1">
      <alignment horizontal="center"/>
    </xf>
    <xf numFmtId="15" fontId="3" fillId="0" borderId="0" xfId="206" applyNumberFormat="1" applyFont="1" applyAlignment="1">
      <alignment horizontal="center"/>
    </xf>
    <xf numFmtId="0" fontId="3" fillId="0" borderId="0" xfId="287" applyFont="1" applyAlignment="1">
      <alignment horizontal="right"/>
    </xf>
    <xf numFmtId="0" fontId="4" fillId="0" borderId="0" xfId="0" applyFont="1" applyAlignment="1">
      <alignment horizontal="left"/>
    </xf>
    <xf numFmtId="0" fontId="10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88" fontId="4" fillId="0" borderId="38" xfId="287" applyNumberFormat="1" applyFont="1" applyBorder="1"/>
    <xf numFmtId="0" fontId="108" fillId="0" borderId="0" xfId="0" applyFont="1"/>
    <xf numFmtId="0" fontId="14" fillId="0" borderId="0" xfId="287" applyFont="1"/>
    <xf numFmtId="0" fontId="104" fillId="0" borderId="0" xfId="471" applyFont="1" applyAlignment="1">
      <alignment horizontal="center"/>
    </xf>
    <xf numFmtId="187" fontId="3" fillId="0" borderId="0" xfId="287" applyNumberFormat="1" applyFont="1"/>
    <xf numFmtId="188" fontId="4" fillId="0" borderId="0" xfId="287" applyNumberFormat="1" applyFont="1" applyAlignment="1">
      <alignment horizontal="center"/>
    </xf>
    <xf numFmtId="187" fontId="15" fillId="0" borderId="0" xfId="32" applyFont="1" applyFill="1" applyAlignment="1"/>
    <xf numFmtId="187" fontId="4" fillId="0" borderId="0" xfId="32" applyFont="1" applyFill="1" applyAlignment="1"/>
    <xf numFmtId="188" fontId="15" fillId="0" borderId="0" xfId="32" applyNumberFormat="1" applyFont="1" applyFill="1" applyAlignment="1"/>
    <xf numFmtId="188" fontId="13" fillId="0" borderId="0" xfId="32" applyNumberFormat="1" applyFont="1" applyFill="1" applyAlignment="1"/>
    <xf numFmtId="187" fontId="3" fillId="0" borderId="0" xfId="266" applyNumberFormat="1"/>
    <xf numFmtId="4" fontId="3" fillId="0" borderId="0" xfId="287" applyNumberFormat="1" applyFont="1"/>
    <xf numFmtId="0" fontId="10" fillId="0" borderId="0" xfId="287" applyFont="1" applyAlignment="1">
      <alignment horizontal="left"/>
    </xf>
    <xf numFmtId="0" fontId="107" fillId="0" borderId="0" xfId="0" applyFont="1" applyAlignment="1">
      <alignment horizontal="center"/>
    </xf>
    <xf numFmtId="0" fontId="106" fillId="0" borderId="0" xfId="0" applyFont="1"/>
    <xf numFmtId="0" fontId="111" fillId="0" borderId="0" xfId="471" applyFont="1"/>
    <xf numFmtId="0" fontId="104" fillId="0" borderId="0" xfId="471" applyFont="1"/>
    <xf numFmtId="0" fontId="98" fillId="0" borderId="0" xfId="0" applyFont="1" applyAlignment="1">
      <alignment horizontal="left"/>
    </xf>
    <xf numFmtId="0" fontId="106" fillId="0" borderId="0" xfId="471" applyFont="1"/>
    <xf numFmtId="0" fontId="105" fillId="0" borderId="0" xfId="471" applyFont="1"/>
    <xf numFmtId="188" fontId="104" fillId="0" borderId="0" xfId="32" applyNumberFormat="1" applyFont="1" applyFill="1"/>
    <xf numFmtId="187" fontId="104" fillId="0" borderId="0" xfId="32" applyFont="1" applyFill="1"/>
    <xf numFmtId="188" fontId="105" fillId="0" borderId="38" xfId="32" applyNumberFormat="1" applyFont="1" applyFill="1" applyBorder="1" applyAlignment="1"/>
    <xf numFmtId="188" fontId="105" fillId="0" borderId="35" xfId="471" applyNumberFormat="1" applyFont="1" applyBorder="1"/>
    <xf numFmtId="188" fontId="105" fillId="0" borderId="0" xfId="471" applyNumberFormat="1" applyFont="1"/>
    <xf numFmtId="0" fontId="114" fillId="0" borderId="0" xfId="471" applyFont="1"/>
    <xf numFmtId="188" fontId="4" fillId="0" borderId="36" xfId="287" applyNumberFormat="1" applyFont="1" applyBorder="1"/>
    <xf numFmtId="9" fontId="3" fillId="0" borderId="0" xfId="472" applyFont="1"/>
    <xf numFmtId="188" fontId="3" fillId="0" borderId="0" xfId="287" quotePrefix="1" applyNumberFormat="1" applyFont="1"/>
    <xf numFmtId="0" fontId="115" fillId="0" borderId="0" xfId="287" applyFont="1" applyAlignment="1">
      <alignment horizontal="center"/>
    </xf>
    <xf numFmtId="0" fontId="116" fillId="0" borderId="0" xfId="287" applyFont="1"/>
    <xf numFmtId="0" fontId="6" fillId="0" borderId="0" xfId="266" quotePrefix="1" applyFont="1"/>
    <xf numFmtId="188" fontId="6" fillId="0" borderId="0" xfId="287" applyNumberFormat="1" applyFont="1"/>
    <xf numFmtId="188" fontId="104" fillId="0" borderId="0" xfId="32" applyNumberFormat="1" applyFont="1" applyFill="1" applyBorder="1" applyAlignment="1"/>
    <xf numFmtId="188" fontId="104" fillId="0" borderId="35" xfId="32" applyNumberFormat="1" applyFont="1" applyFill="1" applyBorder="1" applyAlignment="1"/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/>
    <xf numFmtId="0" fontId="4" fillId="0" borderId="0" xfId="0" applyFont="1" applyAlignment="1">
      <alignment horizontal="center"/>
    </xf>
    <xf numFmtId="49" fontId="3" fillId="0" borderId="0" xfId="32" applyNumberFormat="1" applyFont="1" applyFill="1" applyBorder="1" applyAlignment="1">
      <alignment horizontal="center" wrapText="1"/>
    </xf>
    <xf numFmtId="0" fontId="105" fillId="0" borderId="0" xfId="470" applyFont="1" applyAlignment="1">
      <alignment horizontal="center"/>
    </xf>
    <xf numFmtId="0" fontId="104" fillId="0" borderId="35" xfId="470" applyFont="1" applyBorder="1" applyAlignment="1">
      <alignment horizontal="center"/>
    </xf>
    <xf numFmtId="0" fontId="6" fillId="0" borderId="0" xfId="287" applyFont="1" applyAlignment="1">
      <alignment horizontal="center"/>
    </xf>
    <xf numFmtId="0" fontId="107" fillId="0" borderId="0" xfId="471" applyFont="1" applyAlignment="1">
      <alignment horizontal="center"/>
    </xf>
    <xf numFmtId="0" fontId="106" fillId="0" borderId="0" xfId="471" applyFont="1"/>
    <xf numFmtId="0" fontId="105" fillId="0" borderId="0" xfId="471" applyFont="1" applyAlignment="1">
      <alignment horizontal="center"/>
    </xf>
    <xf numFmtId="0" fontId="104" fillId="0" borderId="35" xfId="471" applyFont="1" applyBorder="1" applyAlignment="1">
      <alignment horizontal="center"/>
    </xf>
    <xf numFmtId="49" fontId="3" fillId="0" borderId="0" xfId="32" applyNumberFormat="1" applyFont="1" applyFill="1" applyAlignment="1">
      <alignment horizontal="center" wrapText="1"/>
    </xf>
    <xf numFmtId="0" fontId="107" fillId="0" borderId="0" xfId="0" applyFont="1" applyAlignment="1">
      <alignment horizontal="center"/>
    </xf>
    <xf numFmtId="0" fontId="106" fillId="0" borderId="0" xfId="0" applyFont="1"/>
    <xf numFmtId="0" fontId="10" fillId="0" borderId="0" xfId="287" applyFont="1" applyAlignment="1">
      <alignment horizontal="left"/>
    </xf>
    <xf numFmtId="0" fontId="105" fillId="0" borderId="0" xfId="0" applyFont="1" applyAlignment="1">
      <alignment horizontal="center"/>
    </xf>
  </cellXfs>
  <cellStyles count="473">
    <cellStyle name="#" xfId="1" xr:uid="{00000000-0005-0000-0000-000000000000}"/>
    <cellStyle name="#_AAAMxMain" xfId="2" xr:uid="{00000000-0005-0000-0000-000001000000}"/>
    <cellStyle name="#_AAAMxSummary" xfId="3" xr:uid="{00000000-0005-0000-0000-000002000000}"/>
    <cellStyle name="_SSR 08-09 Mining and Process" xfId="4" xr:uid="{00000000-0005-0000-0000-000003000000}"/>
    <cellStyle name="_SSR 08-09 Transport Industry 20080402" xfId="5" xr:uid="{00000000-0005-0000-0000-000004000000}"/>
    <cellStyle name="_SSR 08-09 Water Industry 200803402v3" xfId="6" xr:uid="{00000000-0005-0000-0000-000005000000}"/>
    <cellStyle name="0,000" xfId="7" xr:uid="{00000000-0005-0000-0000-000006000000}"/>
    <cellStyle name="20% - ส่วนที่ถูกเน้น1" xfId="8" xr:uid="{00000000-0005-0000-0000-000007000000}"/>
    <cellStyle name="20% - ส่วนที่ถูกเน้น2" xfId="9" xr:uid="{00000000-0005-0000-0000-000008000000}"/>
    <cellStyle name="20% - ส่วนที่ถูกเน้น3" xfId="10" xr:uid="{00000000-0005-0000-0000-000009000000}"/>
    <cellStyle name="20% - ส่วนที่ถูกเน้น4" xfId="11" xr:uid="{00000000-0005-0000-0000-00000A000000}"/>
    <cellStyle name="20% - ส่วนที่ถูกเน้น5" xfId="12" xr:uid="{00000000-0005-0000-0000-00000B000000}"/>
    <cellStyle name="20% - ส่วนที่ถูกเน้น6" xfId="13" xr:uid="{00000000-0005-0000-0000-00000C000000}"/>
    <cellStyle name="40% - ส่วนที่ถูกเน้น1" xfId="14" xr:uid="{00000000-0005-0000-0000-00000D000000}"/>
    <cellStyle name="40% - ส่วนที่ถูกเน้น2" xfId="15" xr:uid="{00000000-0005-0000-0000-00000E000000}"/>
    <cellStyle name="40% - ส่วนที่ถูกเน้น3" xfId="16" xr:uid="{00000000-0005-0000-0000-00000F000000}"/>
    <cellStyle name="40% - ส่วนที่ถูกเน้น4" xfId="17" xr:uid="{00000000-0005-0000-0000-000010000000}"/>
    <cellStyle name="40% - ส่วนที่ถูกเน้น5" xfId="18" xr:uid="{00000000-0005-0000-0000-000011000000}"/>
    <cellStyle name="40% - ส่วนที่ถูกเน้น6" xfId="19" xr:uid="{00000000-0005-0000-0000-000012000000}"/>
    <cellStyle name="60% - ส่วนที่ถูกเน้น1" xfId="20" xr:uid="{00000000-0005-0000-0000-000013000000}"/>
    <cellStyle name="60% - ส่วนที่ถูกเน้น2" xfId="21" xr:uid="{00000000-0005-0000-0000-000014000000}"/>
    <cellStyle name="60% - ส่วนที่ถูกเน้น3" xfId="22" xr:uid="{00000000-0005-0000-0000-000015000000}"/>
    <cellStyle name="60% - ส่วนที่ถูกเน้น4" xfId="23" xr:uid="{00000000-0005-0000-0000-000016000000}"/>
    <cellStyle name="60% - ส่วนที่ถูกเน้น5" xfId="24" xr:uid="{00000000-0005-0000-0000-000017000000}"/>
    <cellStyle name="60% - ส่วนที่ถูกเน้น6" xfId="25" xr:uid="{00000000-0005-0000-0000-000018000000}"/>
    <cellStyle name="_x0002_-_x0002_Ä_x0001_‡_x0003_0_x0002_P_x0003_ _x0002_X_x0003_·_x0002_®_x0003_@_x0002_p_x0003_ª_x0002_¨_x0010_!_x0002__x0003_&quot;_x0001_ÄÇ_x0002__x000e__x0003_ _x0002_é_x0002_Ä_x0001_‡_x0003_Ë_x0002_H_x0003_ _x0002_X" xfId="26" xr:uid="{00000000-0005-0000-0000-000019000000}"/>
    <cellStyle name="Assumption" xfId="27" xr:uid="{00000000-0005-0000-0000-00001A000000}"/>
    <cellStyle name="AssumptionPercent" xfId="28" xr:uid="{00000000-0005-0000-0000-00001B000000}"/>
    <cellStyle name="Banner" xfId="29" xr:uid="{00000000-0005-0000-0000-00001C000000}"/>
    <cellStyle name="Banner+Inconsistent" xfId="30" xr:uid="{00000000-0005-0000-0000-00001D000000}"/>
    <cellStyle name="Body" xfId="31" xr:uid="{00000000-0005-0000-0000-00001E000000}"/>
    <cellStyle name="Comma" xfId="32" builtinId="3"/>
    <cellStyle name="Comma 10" xfId="33" xr:uid="{00000000-0005-0000-0000-000020000000}"/>
    <cellStyle name="Comma 10 2" xfId="34" xr:uid="{00000000-0005-0000-0000-000021000000}"/>
    <cellStyle name="Comma 10 2 2" xfId="35" xr:uid="{00000000-0005-0000-0000-000022000000}"/>
    <cellStyle name="Comma 10 3" xfId="36" xr:uid="{00000000-0005-0000-0000-000023000000}"/>
    <cellStyle name="Comma 10_rat111a101b-09t-งบ" xfId="37" xr:uid="{00000000-0005-0000-0000-000024000000}"/>
    <cellStyle name="Comma 11" xfId="38" xr:uid="{00000000-0005-0000-0000-000025000000}"/>
    <cellStyle name="Comma 12" xfId="39" xr:uid="{00000000-0005-0000-0000-000026000000}"/>
    <cellStyle name="Comma 12 2" xfId="40" xr:uid="{00000000-0005-0000-0000-000027000000}"/>
    <cellStyle name="Comma 12 3" xfId="41" xr:uid="{00000000-0005-0000-0000-000028000000}"/>
    <cellStyle name="Comma 12 4" xfId="42" xr:uid="{00000000-0005-0000-0000-000029000000}"/>
    <cellStyle name="Comma 13" xfId="43" xr:uid="{00000000-0005-0000-0000-00002A000000}"/>
    <cellStyle name="Comma 14" xfId="44" xr:uid="{00000000-0005-0000-0000-00002B000000}"/>
    <cellStyle name="Comma 14 2" xfId="45" xr:uid="{00000000-0005-0000-0000-00002C000000}"/>
    <cellStyle name="Comma 15" xfId="46" xr:uid="{00000000-0005-0000-0000-00002D000000}"/>
    <cellStyle name="Comma 15 2" xfId="47" xr:uid="{00000000-0005-0000-0000-00002E000000}"/>
    <cellStyle name="Comma 15 3" xfId="48" xr:uid="{00000000-0005-0000-0000-00002F000000}"/>
    <cellStyle name="Comma 16" xfId="49" xr:uid="{00000000-0005-0000-0000-000030000000}"/>
    <cellStyle name="Comma 17" xfId="50" xr:uid="{00000000-0005-0000-0000-000031000000}"/>
    <cellStyle name="Comma 17 2" xfId="51" xr:uid="{00000000-0005-0000-0000-000032000000}"/>
    <cellStyle name="Comma 18" xfId="52" xr:uid="{00000000-0005-0000-0000-000033000000}"/>
    <cellStyle name="Comma 18 2" xfId="53" xr:uid="{00000000-0005-0000-0000-000034000000}"/>
    <cellStyle name="Comma 19" xfId="54" xr:uid="{00000000-0005-0000-0000-000035000000}"/>
    <cellStyle name="Comma 19 2" xfId="55" xr:uid="{00000000-0005-0000-0000-000036000000}"/>
    <cellStyle name="Comma 2" xfId="56" xr:uid="{00000000-0005-0000-0000-000037000000}"/>
    <cellStyle name="Comma 2 2" xfId="57" xr:uid="{00000000-0005-0000-0000-000038000000}"/>
    <cellStyle name="Comma 2 2 2" xfId="58" xr:uid="{00000000-0005-0000-0000-000039000000}"/>
    <cellStyle name="Comma 2 2 2 2" xfId="59" xr:uid="{00000000-0005-0000-0000-00003A000000}"/>
    <cellStyle name="Comma 2 2 2 2 2" xfId="60" xr:uid="{00000000-0005-0000-0000-00003B000000}"/>
    <cellStyle name="Comma 2 2 2 3" xfId="61" xr:uid="{00000000-0005-0000-0000-00003C000000}"/>
    <cellStyle name="Comma 2 3" xfId="62" xr:uid="{00000000-0005-0000-0000-00003D000000}"/>
    <cellStyle name="Comma 2 4" xfId="63" xr:uid="{00000000-0005-0000-0000-00003E000000}"/>
    <cellStyle name="Comma 2 4 2" xfId="64" xr:uid="{00000000-0005-0000-0000-00003F000000}"/>
    <cellStyle name="Comma 2 5" xfId="65" xr:uid="{00000000-0005-0000-0000-000040000000}"/>
    <cellStyle name="Comma 2 6" xfId="66" xr:uid="{00000000-0005-0000-0000-000041000000}"/>
    <cellStyle name="Comma 2 7" xfId="67" xr:uid="{00000000-0005-0000-0000-000042000000}"/>
    <cellStyle name="Comma 2 8" xfId="68" xr:uid="{00000000-0005-0000-0000-000043000000}"/>
    <cellStyle name="Comma 2 8 2" xfId="69" xr:uid="{00000000-0005-0000-0000-000044000000}"/>
    <cellStyle name="Comma 2 9" xfId="70" xr:uid="{00000000-0005-0000-0000-000045000000}"/>
    <cellStyle name="Comma 20" xfId="71" xr:uid="{00000000-0005-0000-0000-000046000000}"/>
    <cellStyle name="Comma 21" xfId="72" xr:uid="{00000000-0005-0000-0000-000047000000}"/>
    <cellStyle name="Comma 22" xfId="73" xr:uid="{00000000-0005-0000-0000-000048000000}"/>
    <cellStyle name="Comma 23" xfId="74" xr:uid="{00000000-0005-0000-0000-000049000000}"/>
    <cellStyle name="Comma 24" xfId="75" xr:uid="{00000000-0005-0000-0000-00004A000000}"/>
    <cellStyle name="Comma 25" xfId="76" xr:uid="{00000000-0005-0000-0000-00004B000000}"/>
    <cellStyle name="Comma 26" xfId="77" xr:uid="{00000000-0005-0000-0000-00004C000000}"/>
    <cellStyle name="Comma 27" xfId="78" xr:uid="{00000000-0005-0000-0000-00004D000000}"/>
    <cellStyle name="Comma 27 2" xfId="79" xr:uid="{00000000-0005-0000-0000-00004E000000}"/>
    <cellStyle name="Comma 3" xfId="80" xr:uid="{00000000-0005-0000-0000-00004F000000}"/>
    <cellStyle name="Comma 3 2" xfId="81" xr:uid="{00000000-0005-0000-0000-000050000000}"/>
    <cellStyle name="Comma 3 2 2" xfId="82" xr:uid="{00000000-0005-0000-0000-000051000000}"/>
    <cellStyle name="Comma 3 2 2 2" xfId="83" xr:uid="{00000000-0005-0000-0000-000052000000}"/>
    <cellStyle name="Comma 3 2 3" xfId="84" xr:uid="{00000000-0005-0000-0000-000053000000}"/>
    <cellStyle name="Comma 3 3" xfId="85" xr:uid="{00000000-0005-0000-0000-000054000000}"/>
    <cellStyle name="Comma 3 4" xfId="86" xr:uid="{00000000-0005-0000-0000-000055000000}"/>
    <cellStyle name="Comma 3 5" xfId="87" xr:uid="{00000000-0005-0000-0000-000056000000}"/>
    <cellStyle name="Comma 3 6" xfId="88" xr:uid="{00000000-0005-0000-0000-000057000000}"/>
    <cellStyle name="Comma 3 7" xfId="89" xr:uid="{00000000-0005-0000-0000-000058000000}"/>
    <cellStyle name="Comma 4" xfId="90" xr:uid="{00000000-0005-0000-0000-000059000000}"/>
    <cellStyle name="Comma 4 2" xfId="91" xr:uid="{00000000-0005-0000-0000-00005A000000}"/>
    <cellStyle name="Comma 4 2 2" xfId="92" xr:uid="{00000000-0005-0000-0000-00005B000000}"/>
    <cellStyle name="Comma 4 3" xfId="93" xr:uid="{00000000-0005-0000-0000-00005C000000}"/>
    <cellStyle name="Comma 4 4" xfId="94" xr:uid="{00000000-0005-0000-0000-00005D000000}"/>
    <cellStyle name="Comma 5" xfId="95" xr:uid="{00000000-0005-0000-0000-00005E000000}"/>
    <cellStyle name="Comma 5 2" xfId="96" xr:uid="{00000000-0005-0000-0000-00005F000000}"/>
    <cellStyle name="Comma 6" xfId="97" xr:uid="{00000000-0005-0000-0000-000060000000}"/>
    <cellStyle name="Comma 6 2" xfId="98" xr:uid="{00000000-0005-0000-0000-000061000000}"/>
    <cellStyle name="Comma 6 2 2" xfId="99" xr:uid="{00000000-0005-0000-0000-000062000000}"/>
    <cellStyle name="Comma 6 3" xfId="100" xr:uid="{00000000-0005-0000-0000-000063000000}"/>
    <cellStyle name="Comma 6 3 2" xfId="101" xr:uid="{00000000-0005-0000-0000-000064000000}"/>
    <cellStyle name="Comma 6 4" xfId="102" xr:uid="{00000000-0005-0000-0000-000065000000}"/>
    <cellStyle name="Comma 7" xfId="103" xr:uid="{00000000-0005-0000-0000-000066000000}"/>
    <cellStyle name="Comma 7 10" xfId="104" xr:uid="{00000000-0005-0000-0000-000067000000}"/>
    <cellStyle name="Comma 7 11" xfId="105" xr:uid="{00000000-0005-0000-0000-000068000000}"/>
    <cellStyle name="Comma 7 12" xfId="106" xr:uid="{00000000-0005-0000-0000-000069000000}"/>
    <cellStyle name="Comma 7 13" xfId="107" xr:uid="{00000000-0005-0000-0000-00006A000000}"/>
    <cellStyle name="Comma 7 14" xfId="108" xr:uid="{00000000-0005-0000-0000-00006B000000}"/>
    <cellStyle name="Comma 7 2" xfId="109" xr:uid="{00000000-0005-0000-0000-00006C000000}"/>
    <cellStyle name="Comma 7 2 2" xfId="110" xr:uid="{00000000-0005-0000-0000-00006D000000}"/>
    <cellStyle name="Comma 7 3" xfId="111" xr:uid="{00000000-0005-0000-0000-00006E000000}"/>
    <cellStyle name="Comma 7 4" xfId="112" xr:uid="{00000000-0005-0000-0000-00006F000000}"/>
    <cellStyle name="Comma 7 5" xfId="113" xr:uid="{00000000-0005-0000-0000-000070000000}"/>
    <cellStyle name="Comma 7 6" xfId="114" xr:uid="{00000000-0005-0000-0000-000071000000}"/>
    <cellStyle name="Comma 7 7" xfId="115" xr:uid="{00000000-0005-0000-0000-000072000000}"/>
    <cellStyle name="Comma 7 8" xfId="116" xr:uid="{00000000-0005-0000-0000-000073000000}"/>
    <cellStyle name="Comma 7 9" xfId="117" xr:uid="{00000000-0005-0000-0000-000074000000}"/>
    <cellStyle name="Comma 8" xfId="118" xr:uid="{00000000-0005-0000-0000-000075000000}"/>
    <cellStyle name="Comma 8 2" xfId="119" xr:uid="{00000000-0005-0000-0000-000076000000}"/>
    <cellStyle name="Comma 8 3" xfId="120" xr:uid="{00000000-0005-0000-0000-000077000000}"/>
    <cellStyle name="Comma 8 4" xfId="121" xr:uid="{00000000-0005-0000-0000-000078000000}"/>
    <cellStyle name="Comma 8_rat111a101b-09t-งบ" xfId="122" xr:uid="{00000000-0005-0000-0000-000079000000}"/>
    <cellStyle name="Comma 9" xfId="123" xr:uid="{00000000-0005-0000-0000-00007A000000}"/>
    <cellStyle name="Comma 9 2" xfId="124" xr:uid="{00000000-0005-0000-0000-00007B000000}"/>
    <cellStyle name="Comma 9 2 2" xfId="125" xr:uid="{00000000-0005-0000-0000-00007C000000}"/>
    <cellStyle name="Comma 9 3" xfId="126" xr:uid="{00000000-0005-0000-0000-00007D000000}"/>
    <cellStyle name="comma zerodec" xfId="127" xr:uid="{00000000-0005-0000-0000-00007E000000}"/>
    <cellStyle name="Comments" xfId="128" xr:uid="{00000000-0005-0000-0000-00007F000000}"/>
    <cellStyle name="Counter" xfId="129" xr:uid="{00000000-0005-0000-0000-000080000000}"/>
    <cellStyle name="Currency [0] U" xfId="130" xr:uid="{00000000-0005-0000-0000-000081000000}"/>
    <cellStyle name="Currency [2]" xfId="131" xr:uid="{00000000-0005-0000-0000-000082000000}"/>
    <cellStyle name="Currency [2] U" xfId="132" xr:uid="{00000000-0005-0000-0000-000083000000}"/>
    <cellStyle name="Currency(000)" xfId="133" xr:uid="{00000000-0005-0000-0000-000084000000}"/>
    <cellStyle name="Currency1" xfId="134" xr:uid="{00000000-0005-0000-0000-000085000000}"/>
    <cellStyle name="Custom - Style8" xfId="135" xr:uid="{00000000-0005-0000-0000-000086000000}"/>
    <cellStyle name="Date" xfId="136" xr:uid="{00000000-0005-0000-0000-000087000000}"/>
    <cellStyle name="Date U" xfId="137" xr:uid="{00000000-0005-0000-0000-000088000000}"/>
    <cellStyle name="Date_KMP P&amp;L Aug 08" xfId="138" xr:uid="{00000000-0005-0000-0000-000089000000}"/>
    <cellStyle name="Decimal [0]" xfId="139" xr:uid="{00000000-0005-0000-0000-00008A000000}"/>
    <cellStyle name="Decimal [2]" xfId="140" xr:uid="{00000000-0005-0000-0000-00008B000000}"/>
    <cellStyle name="Decimal [2] U" xfId="141" xr:uid="{00000000-0005-0000-0000-00008C000000}"/>
    <cellStyle name="Decimal [4]" xfId="142" xr:uid="{00000000-0005-0000-0000-00008D000000}"/>
    <cellStyle name="Decimal [4] U" xfId="143" xr:uid="{00000000-0005-0000-0000-00008E000000}"/>
    <cellStyle name="Define your own named style" xfId="144" xr:uid="{00000000-0005-0000-0000-00008F000000}"/>
    <cellStyle name="Dollar (zero dec)" xfId="145" xr:uid="{00000000-0005-0000-0000-000090000000}"/>
    <cellStyle name="Draw lines around data in range" xfId="146" xr:uid="{00000000-0005-0000-0000-000091000000}"/>
    <cellStyle name="Draw shadow and lines within range" xfId="147" xr:uid="{00000000-0005-0000-0000-000092000000}"/>
    <cellStyle name="Enlarge title text, yellow on blue" xfId="148" xr:uid="{00000000-0005-0000-0000-000093000000}"/>
    <cellStyle name="Euro" xfId="149" xr:uid="{00000000-0005-0000-0000-000094000000}"/>
    <cellStyle name="Fill" xfId="150" xr:uid="{00000000-0005-0000-0000-000095000000}"/>
    <cellStyle name="Flag" xfId="151" xr:uid="{00000000-0005-0000-0000-000096000000}"/>
    <cellStyle name="Format a column of totals" xfId="152" xr:uid="{00000000-0005-0000-0000-000097000000}"/>
    <cellStyle name="Format a row of totals" xfId="153" xr:uid="{00000000-0005-0000-0000-000098000000}"/>
    <cellStyle name="Format text as bold, black on yellow" xfId="154" xr:uid="{00000000-0005-0000-0000-000099000000}"/>
    <cellStyle name="Grey" xfId="155" xr:uid="{00000000-0005-0000-0000-00009A000000}"/>
    <cellStyle name="Header Budget" xfId="156" xr:uid="{00000000-0005-0000-0000-00009B000000}"/>
    <cellStyle name="Header Leader" xfId="157" xr:uid="{00000000-0005-0000-0000-00009C000000}"/>
    <cellStyle name="Header Variance" xfId="158" xr:uid="{00000000-0005-0000-0000-00009D000000}"/>
    <cellStyle name="Header1" xfId="159" xr:uid="{00000000-0005-0000-0000-00009E000000}"/>
    <cellStyle name="Header2" xfId="160" xr:uid="{00000000-0005-0000-0000-00009F000000}"/>
    <cellStyle name="Header3" xfId="161" xr:uid="{00000000-0005-0000-0000-0000A0000000}"/>
    <cellStyle name="Heading 2a" xfId="162" xr:uid="{00000000-0005-0000-0000-0000A1000000}"/>
    <cellStyle name="Heading1" xfId="163" xr:uid="{00000000-0005-0000-0000-0000A2000000}"/>
    <cellStyle name="Heading2" xfId="164" xr:uid="{00000000-0005-0000-0000-0000A3000000}"/>
    <cellStyle name="Heading3" xfId="165" xr:uid="{00000000-0005-0000-0000-0000A4000000}"/>
    <cellStyle name="Heading4" xfId="166" xr:uid="{00000000-0005-0000-0000-0000A5000000}"/>
    <cellStyle name="Hyperlink 2" xfId="167" xr:uid="{00000000-0005-0000-0000-0000A6000000}"/>
    <cellStyle name="InconsistentFormulae" xfId="168" xr:uid="{00000000-0005-0000-0000-0000A7000000}"/>
    <cellStyle name="Input [yellow]" xfId="169" xr:uid="{00000000-0005-0000-0000-0000A8000000}"/>
    <cellStyle name="Internal link" xfId="170" xr:uid="{00000000-0005-0000-0000-0000A9000000}"/>
    <cellStyle name="KeyModelOutput" xfId="171" xr:uid="{00000000-0005-0000-0000-0000AA000000}"/>
    <cellStyle name="Line_Key" xfId="172" xr:uid="{00000000-0005-0000-0000-0000AB000000}"/>
    <cellStyle name="Millares [0]" xfId="173" xr:uid="{00000000-0005-0000-0000-0000AC000000}"/>
    <cellStyle name="Millares_Contr. Sales" xfId="174" xr:uid="{00000000-0005-0000-0000-0000AD000000}"/>
    <cellStyle name="Moneda [0]" xfId="175" xr:uid="{00000000-0005-0000-0000-0000AE000000}"/>
    <cellStyle name="Moneda_Contr. Sales" xfId="176" xr:uid="{00000000-0005-0000-0000-0000AF000000}"/>
    <cellStyle name="no dec" xfId="177" xr:uid="{00000000-0005-0000-0000-0000B0000000}"/>
    <cellStyle name="Normal" xfId="0" builtinId="0"/>
    <cellStyle name="Normal - Style1" xfId="178" xr:uid="{00000000-0005-0000-0000-0000B2000000}"/>
    <cellStyle name="Normal (%)" xfId="179" xr:uid="{00000000-0005-0000-0000-0000B3000000}"/>
    <cellStyle name="Normal (£m)" xfId="180" xr:uid="{00000000-0005-0000-0000-0000B4000000}"/>
    <cellStyle name="Normal (x)" xfId="181" xr:uid="{00000000-0005-0000-0000-0000B5000000}"/>
    <cellStyle name="Normal 10" xfId="182" xr:uid="{00000000-0005-0000-0000-0000B6000000}"/>
    <cellStyle name="Normal 10 2" xfId="183" xr:uid="{00000000-0005-0000-0000-0000B7000000}"/>
    <cellStyle name="Normal 11" xfId="184" xr:uid="{00000000-0005-0000-0000-0000B8000000}"/>
    <cellStyle name="Normal 12" xfId="185" xr:uid="{00000000-0005-0000-0000-0000B9000000}"/>
    <cellStyle name="Normal 13" xfId="186" xr:uid="{00000000-0005-0000-0000-0000BA000000}"/>
    <cellStyle name="Normal 13 2" xfId="187" xr:uid="{00000000-0005-0000-0000-0000BB000000}"/>
    <cellStyle name="Normal 14" xfId="188" xr:uid="{00000000-0005-0000-0000-0000BC000000}"/>
    <cellStyle name="Normal 15" xfId="189" xr:uid="{00000000-0005-0000-0000-0000BD000000}"/>
    <cellStyle name="Normal 16" xfId="190" xr:uid="{00000000-0005-0000-0000-0000BE000000}"/>
    <cellStyle name="Normal 17" xfId="191" xr:uid="{00000000-0005-0000-0000-0000BF000000}"/>
    <cellStyle name="Normal 18" xfId="192" xr:uid="{00000000-0005-0000-0000-0000C0000000}"/>
    <cellStyle name="Normal 19" xfId="193" xr:uid="{00000000-0005-0000-0000-0000C1000000}"/>
    <cellStyle name="Normal 2" xfId="194" xr:uid="{00000000-0005-0000-0000-0000C2000000}"/>
    <cellStyle name="Normal 2 10" xfId="195" xr:uid="{00000000-0005-0000-0000-0000C3000000}"/>
    <cellStyle name="Normal 2 11" xfId="196" xr:uid="{00000000-0005-0000-0000-0000C4000000}"/>
    <cellStyle name="Normal 2 12" xfId="197" xr:uid="{00000000-0005-0000-0000-0000C5000000}"/>
    <cellStyle name="Normal 2 13" xfId="198" xr:uid="{00000000-0005-0000-0000-0000C6000000}"/>
    <cellStyle name="Normal 2 2" xfId="199" xr:uid="{00000000-0005-0000-0000-0000C7000000}"/>
    <cellStyle name="Normal 2 2 10" xfId="200" xr:uid="{00000000-0005-0000-0000-0000C8000000}"/>
    <cellStyle name="Normal 2 2 11" xfId="201" xr:uid="{00000000-0005-0000-0000-0000C9000000}"/>
    <cellStyle name="Normal 2 2 12" xfId="202" xr:uid="{00000000-0005-0000-0000-0000CA000000}"/>
    <cellStyle name="Normal 2 2 13" xfId="203" xr:uid="{00000000-0005-0000-0000-0000CB000000}"/>
    <cellStyle name="Normal 2 2 14" xfId="204" xr:uid="{00000000-0005-0000-0000-0000CC000000}"/>
    <cellStyle name="Normal 2 2 15" xfId="205" xr:uid="{00000000-0005-0000-0000-0000CD000000}"/>
    <cellStyle name="Normal 2 2 2" xfId="206" xr:uid="{00000000-0005-0000-0000-0000CE000000}"/>
    <cellStyle name="Normal 2 2 2 2" xfId="207" xr:uid="{00000000-0005-0000-0000-0000CF000000}"/>
    <cellStyle name="Normal 2 2 2 2 2" xfId="208" xr:uid="{00000000-0005-0000-0000-0000D0000000}"/>
    <cellStyle name="Normal 2 2 2 3" xfId="209" xr:uid="{00000000-0005-0000-0000-0000D1000000}"/>
    <cellStyle name="Normal 2 2 3" xfId="210" xr:uid="{00000000-0005-0000-0000-0000D2000000}"/>
    <cellStyle name="Normal 2 2 3 2" xfId="211" xr:uid="{00000000-0005-0000-0000-0000D3000000}"/>
    <cellStyle name="Normal 2 2 4" xfId="212" xr:uid="{00000000-0005-0000-0000-0000D4000000}"/>
    <cellStyle name="Normal 2 2 4 2" xfId="213" xr:uid="{00000000-0005-0000-0000-0000D5000000}"/>
    <cellStyle name="Normal 2 2 5" xfId="214" xr:uid="{00000000-0005-0000-0000-0000D6000000}"/>
    <cellStyle name="Normal 2 2 5 2" xfId="215" xr:uid="{00000000-0005-0000-0000-0000D7000000}"/>
    <cellStyle name="Normal 2 2 6" xfId="216" xr:uid="{00000000-0005-0000-0000-0000D8000000}"/>
    <cellStyle name="Normal 2 2 6 2" xfId="217" xr:uid="{00000000-0005-0000-0000-0000D9000000}"/>
    <cellStyle name="Normal 2 2 7" xfId="218" xr:uid="{00000000-0005-0000-0000-0000DA000000}"/>
    <cellStyle name="Normal 2 2 7 2" xfId="219" xr:uid="{00000000-0005-0000-0000-0000DB000000}"/>
    <cellStyle name="Normal 2 2 8" xfId="220" xr:uid="{00000000-0005-0000-0000-0000DC000000}"/>
    <cellStyle name="Normal 2 2 9" xfId="221" xr:uid="{00000000-0005-0000-0000-0000DD000000}"/>
    <cellStyle name="Normal 2 3" xfId="222" xr:uid="{00000000-0005-0000-0000-0000DE000000}"/>
    <cellStyle name="Normal 2 3 2" xfId="223" xr:uid="{00000000-0005-0000-0000-0000DF000000}"/>
    <cellStyle name="Normal 2 3 2 2" xfId="224" xr:uid="{00000000-0005-0000-0000-0000E0000000}"/>
    <cellStyle name="Normal 2 3 3" xfId="225" xr:uid="{00000000-0005-0000-0000-0000E1000000}"/>
    <cellStyle name="Normal 2 4" xfId="226" xr:uid="{00000000-0005-0000-0000-0000E2000000}"/>
    <cellStyle name="Normal 2 4 2" xfId="227" xr:uid="{00000000-0005-0000-0000-0000E3000000}"/>
    <cellStyle name="Normal 2 5" xfId="228" xr:uid="{00000000-0005-0000-0000-0000E4000000}"/>
    <cellStyle name="Normal 2 5 2" xfId="229" xr:uid="{00000000-0005-0000-0000-0000E5000000}"/>
    <cellStyle name="Normal 2 6" xfId="230" xr:uid="{00000000-0005-0000-0000-0000E6000000}"/>
    <cellStyle name="Normal 2 6 2" xfId="231" xr:uid="{00000000-0005-0000-0000-0000E7000000}"/>
    <cellStyle name="Normal 2 7" xfId="232" xr:uid="{00000000-0005-0000-0000-0000E8000000}"/>
    <cellStyle name="Normal 2 7 2" xfId="233" xr:uid="{00000000-0005-0000-0000-0000E9000000}"/>
    <cellStyle name="Normal 2 8" xfId="234" xr:uid="{00000000-0005-0000-0000-0000EA000000}"/>
    <cellStyle name="Normal 2 9" xfId="235" xr:uid="{00000000-0005-0000-0000-0000EB000000}"/>
    <cellStyle name="Normal 20" xfId="236" xr:uid="{00000000-0005-0000-0000-0000EC000000}"/>
    <cellStyle name="Normal 21" xfId="237" xr:uid="{00000000-0005-0000-0000-0000ED000000}"/>
    <cellStyle name="Normal 22" xfId="238" xr:uid="{00000000-0005-0000-0000-0000EE000000}"/>
    <cellStyle name="Normal 23" xfId="239" xr:uid="{00000000-0005-0000-0000-0000EF000000}"/>
    <cellStyle name="Normal 24" xfId="240" xr:uid="{00000000-0005-0000-0000-0000F0000000}"/>
    <cellStyle name="Normal 25" xfId="241" xr:uid="{00000000-0005-0000-0000-0000F1000000}"/>
    <cellStyle name="Normal 26" xfId="242" xr:uid="{00000000-0005-0000-0000-0000F2000000}"/>
    <cellStyle name="Normal 27" xfId="243" xr:uid="{00000000-0005-0000-0000-0000F3000000}"/>
    <cellStyle name="Normal 28" xfId="244" xr:uid="{00000000-0005-0000-0000-0000F4000000}"/>
    <cellStyle name="Normal 29" xfId="245" xr:uid="{00000000-0005-0000-0000-0000F5000000}"/>
    <cellStyle name="Normal 3" xfId="246" xr:uid="{00000000-0005-0000-0000-0000F6000000}"/>
    <cellStyle name="Normal 3 14" xfId="247" xr:uid="{00000000-0005-0000-0000-0000F7000000}"/>
    <cellStyle name="Normal 3 2" xfId="248" xr:uid="{00000000-0005-0000-0000-0000F8000000}"/>
    <cellStyle name="Normal 3 2 2" xfId="249" xr:uid="{00000000-0005-0000-0000-0000F9000000}"/>
    <cellStyle name="Normal 3 3" xfId="250" xr:uid="{00000000-0005-0000-0000-0000FA000000}"/>
    <cellStyle name="Normal 3 4" xfId="251" xr:uid="{00000000-0005-0000-0000-0000FB000000}"/>
    <cellStyle name="Normal 3 5" xfId="252" xr:uid="{00000000-0005-0000-0000-0000FC000000}"/>
    <cellStyle name="Normal 3 6" xfId="253" xr:uid="{00000000-0005-0000-0000-0000FD000000}"/>
    <cellStyle name="Normal 3 7" xfId="254" xr:uid="{00000000-0005-0000-0000-0000FE000000}"/>
    <cellStyle name="Normal 3 8" xfId="255" xr:uid="{00000000-0005-0000-0000-0000FF000000}"/>
    <cellStyle name="Normal 30" xfId="256" xr:uid="{00000000-0005-0000-0000-000000010000}"/>
    <cellStyle name="Normal 31" xfId="257" xr:uid="{00000000-0005-0000-0000-000001010000}"/>
    <cellStyle name="Normal 31 2" xfId="258" xr:uid="{00000000-0005-0000-0000-000002010000}"/>
    <cellStyle name="Normal 31 2 2" xfId="259" xr:uid="{00000000-0005-0000-0000-000003010000}"/>
    <cellStyle name="Normal 32" xfId="260" xr:uid="{00000000-0005-0000-0000-000004010000}"/>
    <cellStyle name="Normal 33" xfId="261" xr:uid="{00000000-0005-0000-0000-000005010000}"/>
    <cellStyle name="Normal 34" xfId="262" xr:uid="{00000000-0005-0000-0000-000006010000}"/>
    <cellStyle name="Normal 35" xfId="263" xr:uid="{00000000-0005-0000-0000-000007010000}"/>
    <cellStyle name="Normal 35 2" xfId="470" xr:uid="{87161893-45CB-427B-9138-ED5F2F3337BF}"/>
    <cellStyle name="Normal 35 2 2" xfId="471" xr:uid="{8C38BB12-62D0-49D2-AFA7-152A2316FE9C}"/>
    <cellStyle name="Normal 38" xfId="264" xr:uid="{00000000-0005-0000-0000-000008010000}"/>
    <cellStyle name="Normal 39" xfId="265" xr:uid="{00000000-0005-0000-0000-000009010000}"/>
    <cellStyle name="Normal 4" xfId="266" xr:uid="{00000000-0005-0000-0000-00000A010000}"/>
    <cellStyle name="Normal 4 2" xfId="267" xr:uid="{00000000-0005-0000-0000-00000B010000}"/>
    <cellStyle name="Normal 4 2 2" xfId="268" xr:uid="{00000000-0005-0000-0000-00000C010000}"/>
    <cellStyle name="Normal 4 3" xfId="269" xr:uid="{00000000-0005-0000-0000-00000D010000}"/>
    <cellStyle name="Normal 4 4" xfId="270" xr:uid="{00000000-0005-0000-0000-00000E010000}"/>
    <cellStyle name="Normal 40" xfId="271" xr:uid="{00000000-0005-0000-0000-00000F010000}"/>
    <cellStyle name="Normal 5" xfId="272" xr:uid="{00000000-0005-0000-0000-000010010000}"/>
    <cellStyle name="Normal 5 2" xfId="273" xr:uid="{00000000-0005-0000-0000-000011010000}"/>
    <cellStyle name="Normal 5 3" xfId="274" xr:uid="{00000000-0005-0000-0000-000012010000}"/>
    <cellStyle name="Normal 6" xfId="275" xr:uid="{00000000-0005-0000-0000-000013010000}"/>
    <cellStyle name="Normal 6 2" xfId="276" xr:uid="{00000000-0005-0000-0000-000014010000}"/>
    <cellStyle name="Normal 6 3" xfId="277" xr:uid="{00000000-0005-0000-0000-000015010000}"/>
    <cellStyle name="Normal 7" xfId="278" xr:uid="{00000000-0005-0000-0000-000016010000}"/>
    <cellStyle name="Normal 7 12" xfId="279" xr:uid="{00000000-0005-0000-0000-000017010000}"/>
    <cellStyle name="Normal 7 2" xfId="280" xr:uid="{00000000-0005-0000-0000-000018010000}"/>
    <cellStyle name="Normal 8" xfId="281" xr:uid="{00000000-0005-0000-0000-000019010000}"/>
    <cellStyle name="Normal 8 2" xfId="282" xr:uid="{00000000-0005-0000-0000-00001A010000}"/>
    <cellStyle name="Normal 9" xfId="283" xr:uid="{00000000-0005-0000-0000-00001B010000}"/>
    <cellStyle name="Normal 9 2" xfId="284" xr:uid="{00000000-0005-0000-0000-00001C010000}"/>
    <cellStyle name="Normal 9 3" xfId="285" xr:uid="{00000000-0005-0000-0000-00001D010000}"/>
    <cellStyle name="Normal U" xfId="286" xr:uid="{00000000-0005-0000-0000-00001E010000}"/>
    <cellStyle name="Normal_Draft PTTCHTx" xfId="287" xr:uid="{00000000-0005-0000-0000-00001F010000}"/>
    <cellStyle name="Note 2" xfId="288" xr:uid="{00000000-0005-0000-0000-000021010000}"/>
    <cellStyle name="Note 2 2" xfId="289" xr:uid="{00000000-0005-0000-0000-000022010000}"/>
    <cellStyle name="Note 2 2 2" xfId="290" xr:uid="{00000000-0005-0000-0000-000023010000}"/>
    <cellStyle name="Note 2 3" xfId="291" xr:uid="{00000000-0005-0000-0000-000024010000}"/>
    <cellStyle name="Note 3" xfId="292" xr:uid="{00000000-0005-0000-0000-000025010000}"/>
    <cellStyle name="Note 3 2" xfId="293" xr:uid="{00000000-0005-0000-0000-000026010000}"/>
    <cellStyle name="Note 3 2 2" xfId="294" xr:uid="{00000000-0005-0000-0000-000027010000}"/>
    <cellStyle name="Note 3 3" xfId="295" xr:uid="{00000000-0005-0000-0000-000028010000}"/>
    <cellStyle name="Note 4" xfId="296" xr:uid="{00000000-0005-0000-0000-000029010000}"/>
    <cellStyle name="Note 4 2" xfId="297" xr:uid="{00000000-0005-0000-0000-00002A010000}"/>
    <cellStyle name="Note 4 2 2" xfId="298" xr:uid="{00000000-0005-0000-0000-00002B010000}"/>
    <cellStyle name="Note 4 3" xfId="299" xr:uid="{00000000-0005-0000-0000-00002C010000}"/>
    <cellStyle name="Note 5" xfId="300" xr:uid="{00000000-0005-0000-0000-00002D010000}"/>
    <cellStyle name="Note 5 2" xfId="301" xr:uid="{00000000-0005-0000-0000-00002E010000}"/>
    <cellStyle name="Note 5 2 2" xfId="302" xr:uid="{00000000-0005-0000-0000-00002F010000}"/>
    <cellStyle name="Note 5 3" xfId="303" xr:uid="{00000000-0005-0000-0000-000030010000}"/>
    <cellStyle name="Note 6" xfId="304" xr:uid="{00000000-0005-0000-0000-000031010000}"/>
    <cellStyle name="Note 6 2" xfId="305" xr:uid="{00000000-0005-0000-0000-000032010000}"/>
    <cellStyle name="Note heading" xfId="306" xr:uid="{00000000-0005-0000-0000-000033010000}"/>
    <cellStyle name="nplode" xfId="307" xr:uid="{00000000-0005-0000-0000-000034010000}"/>
    <cellStyle name="Output Amounts" xfId="308" xr:uid="{00000000-0005-0000-0000-000035010000}"/>
    <cellStyle name="OUTPUT COLUMN HEADINGS" xfId="309" xr:uid="{00000000-0005-0000-0000-000036010000}"/>
    <cellStyle name="OUTPUT LINE ITEMS" xfId="310" xr:uid="{00000000-0005-0000-0000-000037010000}"/>
    <cellStyle name="OUTPUT REPORT HEADING" xfId="311" xr:uid="{00000000-0005-0000-0000-000038010000}"/>
    <cellStyle name="OUTPUT REPORT TITLE" xfId="312" xr:uid="{00000000-0005-0000-0000-000039010000}"/>
    <cellStyle name="Percent" xfId="472" builtinId="5"/>
    <cellStyle name="Percent [0] U" xfId="313" xr:uid="{00000000-0005-0000-0000-00003A010000}"/>
    <cellStyle name="Percent [2]" xfId="314" xr:uid="{00000000-0005-0000-0000-00003B010000}"/>
    <cellStyle name="Percent [2] U" xfId="315" xr:uid="{00000000-0005-0000-0000-00003C010000}"/>
    <cellStyle name="Percent [2]_0412 TPS 2006 Budget" xfId="316" xr:uid="{00000000-0005-0000-0000-00003D010000}"/>
    <cellStyle name="Percent 10" xfId="317" xr:uid="{00000000-0005-0000-0000-00003E010000}"/>
    <cellStyle name="Percent 11" xfId="318" xr:uid="{00000000-0005-0000-0000-00003F010000}"/>
    <cellStyle name="Percent 12" xfId="319" xr:uid="{00000000-0005-0000-0000-000040010000}"/>
    <cellStyle name="Percent 13" xfId="320" xr:uid="{00000000-0005-0000-0000-000041010000}"/>
    <cellStyle name="Percent 14" xfId="321" xr:uid="{00000000-0005-0000-0000-000042010000}"/>
    <cellStyle name="Percent 15" xfId="322" xr:uid="{00000000-0005-0000-0000-000043010000}"/>
    <cellStyle name="Percent 16" xfId="323" xr:uid="{00000000-0005-0000-0000-000044010000}"/>
    <cellStyle name="Percent 17" xfId="324" xr:uid="{00000000-0005-0000-0000-000045010000}"/>
    <cellStyle name="Percent 18" xfId="325" xr:uid="{00000000-0005-0000-0000-000046010000}"/>
    <cellStyle name="Percent 19" xfId="326" xr:uid="{00000000-0005-0000-0000-000047010000}"/>
    <cellStyle name="Percent 2" xfId="327" xr:uid="{00000000-0005-0000-0000-000048010000}"/>
    <cellStyle name="Percent 2 2" xfId="328" xr:uid="{00000000-0005-0000-0000-000049010000}"/>
    <cellStyle name="Percent 2 3" xfId="329" xr:uid="{00000000-0005-0000-0000-00004A010000}"/>
    <cellStyle name="Percent 2 4" xfId="330" xr:uid="{00000000-0005-0000-0000-00004B010000}"/>
    <cellStyle name="Percent 2 5" xfId="331" xr:uid="{00000000-0005-0000-0000-00004C010000}"/>
    <cellStyle name="Percent 2 6" xfId="332" xr:uid="{00000000-0005-0000-0000-00004D010000}"/>
    <cellStyle name="Percent 2 7" xfId="333" xr:uid="{00000000-0005-0000-0000-00004E010000}"/>
    <cellStyle name="Percent 20" xfId="334" xr:uid="{00000000-0005-0000-0000-00004F010000}"/>
    <cellStyle name="Percent 21" xfId="335" xr:uid="{00000000-0005-0000-0000-000050010000}"/>
    <cellStyle name="Percent 22" xfId="336" xr:uid="{00000000-0005-0000-0000-000051010000}"/>
    <cellStyle name="Percent 23" xfId="337" xr:uid="{00000000-0005-0000-0000-000052010000}"/>
    <cellStyle name="Percent 24" xfId="338" xr:uid="{00000000-0005-0000-0000-000053010000}"/>
    <cellStyle name="Percent 25" xfId="339" xr:uid="{00000000-0005-0000-0000-000054010000}"/>
    <cellStyle name="Percent 26" xfId="340" xr:uid="{00000000-0005-0000-0000-000055010000}"/>
    <cellStyle name="Percent 27" xfId="341" xr:uid="{00000000-0005-0000-0000-000056010000}"/>
    <cellStyle name="Percent 28" xfId="342" xr:uid="{00000000-0005-0000-0000-000057010000}"/>
    <cellStyle name="Percent 29" xfId="343" xr:uid="{00000000-0005-0000-0000-000058010000}"/>
    <cellStyle name="Percent 3" xfId="344" xr:uid="{00000000-0005-0000-0000-000059010000}"/>
    <cellStyle name="Percent 3 2" xfId="345" xr:uid="{00000000-0005-0000-0000-00005A010000}"/>
    <cellStyle name="Percent 30" xfId="346" xr:uid="{00000000-0005-0000-0000-00005B010000}"/>
    <cellStyle name="Percent 31" xfId="347" xr:uid="{00000000-0005-0000-0000-00005C010000}"/>
    <cellStyle name="Percent 37" xfId="348" xr:uid="{00000000-0005-0000-0000-00005D010000}"/>
    <cellStyle name="Percent 38" xfId="349" xr:uid="{00000000-0005-0000-0000-00005E010000}"/>
    <cellStyle name="Percent 4" xfId="350" xr:uid="{00000000-0005-0000-0000-00005F010000}"/>
    <cellStyle name="Percent 5" xfId="351" xr:uid="{00000000-0005-0000-0000-000060010000}"/>
    <cellStyle name="Percent 6" xfId="352" xr:uid="{00000000-0005-0000-0000-000061010000}"/>
    <cellStyle name="Percent 7" xfId="353" xr:uid="{00000000-0005-0000-0000-000062010000}"/>
    <cellStyle name="Percent 8" xfId="354" xr:uid="{00000000-0005-0000-0000-000063010000}"/>
    <cellStyle name="Percent 9" xfId="355" xr:uid="{00000000-0005-0000-0000-000064010000}"/>
    <cellStyle name="PSChar" xfId="356" xr:uid="{00000000-0005-0000-0000-000065010000}"/>
    <cellStyle name="PSDate" xfId="357" xr:uid="{00000000-0005-0000-0000-000066010000}"/>
    <cellStyle name="PSDec" xfId="358" xr:uid="{00000000-0005-0000-0000-000067010000}"/>
    <cellStyle name="PSHeading" xfId="359" xr:uid="{00000000-0005-0000-0000-000068010000}"/>
    <cellStyle name="PSInt" xfId="360" xr:uid="{00000000-0005-0000-0000-000069010000}"/>
    <cellStyle name="PSSpacer" xfId="361" xr:uid="{00000000-0005-0000-0000-00006A010000}"/>
    <cellStyle name="RangeNames" xfId="362" xr:uid="{00000000-0005-0000-0000-00006B010000}"/>
    <cellStyle name="Ratio" xfId="363" xr:uid="{00000000-0005-0000-0000-00006C010000}"/>
    <cellStyle name="ratio - Style2" xfId="364" xr:uid="{00000000-0005-0000-0000-00006D010000}"/>
    <cellStyle name="Reset range style to defaults" xfId="365" xr:uid="{00000000-0005-0000-0000-00006E010000}"/>
    <cellStyle name="Rothschild Normal" xfId="366" xr:uid="{00000000-0005-0000-0000-00006F010000}"/>
    <cellStyle name="RowSummary" xfId="367" xr:uid="{00000000-0005-0000-0000-000070010000}"/>
    <cellStyle name="SAPBEXaggData" xfId="368" xr:uid="{00000000-0005-0000-0000-000071010000}"/>
    <cellStyle name="SAPBEXaggDataEmph" xfId="369" xr:uid="{00000000-0005-0000-0000-000072010000}"/>
    <cellStyle name="SAPBEXaggItem" xfId="370" xr:uid="{00000000-0005-0000-0000-000073010000}"/>
    <cellStyle name="SAPBEXaggItemX" xfId="371" xr:uid="{00000000-0005-0000-0000-000074010000}"/>
    <cellStyle name="SAPBEXchaText" xfId="372" xr:uid="{00000000-0005-0000-0000-000075010000}"/>
    <cellStyle name="SAPBEXexcBad7" xfId="373" xr:uid="{00000000-0005-0000-0000-000076010000}"/>
    <cellStyle name="SAPBEXexcBad8" xfId="374" xr:uid="{00000000-0005-0000-0000-000077010000}"/>
    <cellStyle name="SAPBEXexcBad9" xfId="375" xr:uid="{00000000-0005-0000-0000-000078010000}"/>
    <cellStyle name="SAPBEXexcCritical4" xfId="376" xr:uid="{00000000-0005-0000-0000-000079010000}"/>
    <cellStyle name="SAPBEXexcCritical5" xfId="377" xr:uid="{00000000-0005-0000-0000-00007A010000}"/>
    <cellStyle name="SAPBEXexcCritical6" xfId="378" xr:uid="{00000000-0005-0000-0000-00007B010000}"/>
    <cellStyle name="SAPBEXexcGood1" xfId="379" xr:uid="{00000000-0005-0000-0000-00007C010000}"/>
    <cellStyle name="SAPBEXexcGood2" xfId="380" xr:uid="{00000000-0005-0000-0000-00007D010000}"/>
    <cellStyle name="SAPBEXexcGood3" xfId="381" xr:uid="{00000000-0005-0000-0000-00007E010000}"/>
    <cellStyle name="SAPBEXfilterDrill" xfId="382" xr:uid="{00000000-0005-0000-0000-00007F010000}"/>
    <cellStyle name="SAPBEXfilterItem" xfId="383" xr:uid="{00000000-0005-0000-0000-000080010000}"/>
    <cellStyle name="SAPBEXfilterText" xfId="384" xr:uid="{00000000-0005-0000-0000-000081010000}"/>
    <cellStyle name="SAPBEXformats" xfId="385" xr:uid="{00000000-0005-0000-0000-000082010000}"/>
    <cellStyle name="SAPBEXheaderItem" xfId="386" xr:uid="{00000000-0005-0000-0000-000083010000}"/>
    <cellStyle name="SAPBEXheaderText" xfId="387" xr:uid="{00000000-0005-0000-0000-000084010000}"/>
    <cellStyle name="SAPBEXHLevel0" xfId="388" xr:uid="{00000000-0005-0000-0000-000085010000}"/>
    <cellStyle name="SAPBEXHLevel0X" xfId="389" xr:uid="{00000000-0005-0000-0000-000086010000}"/>
    <cellStyle name="SAPBEXHLevel1" xfId="390" xr:uid="{00000000-0005-0000-0000-000087010000}"/>
    <cellStyle name="SAPBEXHLevel1X" xfId="391" xr:uid="{00000000-0005-0000-0000-000088010000}"/>
    <cellStyle name="SAPBEXHLevel2" xfId="392" xr:uid="{00000000-0005-0000-0000-000089010000}"/>
    <cellStyle name="SAPBEXHLevel2X" xfId="393" xr:uid="{00000000-0005-0000-0000-00008A010000}"/>
    <cellStyle name="SAPBEXHLevel3" xfId="394" xr:uid="{00000000-0005-0000-0000-00008B010000}"/>
    <cellStyle name="SAPBEXHLevel3X" xfId="395" xr:uid="{00000000-0005-0000-0000-00008C010000}"/>
    <cellStyle name="SAPBEXresData" xfId="396" xr:uid="{00000000-0005-0000-0000-00008D010000}"/>
    <cellStyle name="SAPBEXresDataEmph" xfId="397" xr:uid="{00000000-0005-0000-0000-00008E010000}"/>
    <cellStyle name="SAPBEXresItem" xfId="398" xr:uid="{00000000-0005-0000-0000-00008F010000}"/>
    <cellStyle name="SAPBEXresItemX" xfId="399" xr:uid="{00000000-0005-0000-0000-000090010000}"/>
    <cellStyle name="SAPBEXstdData" xfId="400" xr:uid="{00000000-0005-0000-0000-000091010000}"/>
    <cellStyle name="SAPBEXstdDataEmph" xfId="401" xr:uid="{00000000-0005-0000-0000-000092010000}"/>
    <cellStyle name="SAPBEXstdItem" xfId="402" xr:uid="{00000000-0005-0000-0000-000093010000}"/>
    <cellStyle name="SAPBEXstdItemX" xfId="403" xr:uid="{00000000-0005-0000-0000-000094010000}"/>
    <cellStyle name="SAPBEXtitle" xfId="404" xr:uid="{00000000-0005-0000-0000-000095010000}"/>
    <cellStyle name="SAPBEXundefined" xfId="405" xr:uid="{00000000-0005-0000-0000-000096010000}"/>
    <cellStyle name="Sensitivity" xfId="406" xr:uid="{00000000-0005-0000-0000-000097010000}"/>
    <cellStyle name="SheetHeader1" xfId="407" xr:uid="{00000000-0005-0000-0000-000098010000}"/>
    <cellStyle name="SheetHeader2" xfId="408" xr:uid="{00000000-0005-0000-0000-000099010000}"/>
    <cellStyle name="Short Date" xfId="409" xr:uid="{00000000-0005-0000-0000-00009A010000}"/>
    <cellStyle name="Style 1" xfId="410" xr:uid="{00000000-0005-0000-0000-00009B010000}"/>
    <cellStyle name="style1" xfId="411" xr:uid="{00000000-0005-0000-0000-00009C010000}"/>
    <cellStyle name="Style2" xfId="412" xr:uid="{00000000-0005-0000-0000-00009D010000}"/>
    <cellStyle name="Style3" xfId="413" xr:uid="{00000000-0005-0000-0000-00009E010000}"/>
    <cellStyle name="Subheading" xfId="414" xr:uid="{00000000-0005-0000-0000-00009F010000}"/>
    <cellStyle name="SubheadingBold" xfId="415" xr:uid="{00000000-0005-0000-0000-0000A0010000}"/>
    <cellStyle name="Table Heading" xfId="416" xr:uid="{00000000-0005-0000-0000-0000A1010000}"/>
    <cellStyle name="Table_Heading2" xfId="417" xr:uid="{00000000-0005-0000-0000-0000A2010000}"/>
    <cellStyle name="TBC" xfId="418" xr:uid="{00000000-0005-0000-0000-0000A3010000}"/>
    <cellStyle name="Times New Roman" xfId="419" xr:uid="{00000000-0005-0000-0000-0000A4010000}"/>
    <cellStyle name="Total 1" xfId="420" xr:uid="{00000000-0005-0000-0000-0000A5010000}"/>
    <cellStyle name="Total 2" xfId="421" xr:uid="{00000000-0005-0000-0000-0000A6010000}"/>
    <cellStyle name="Total 3" xfId="422" xr:uid="{00000000-0005-0000-0000-0000A7010000}"/>
    <cellStyle name="Total 4" xfId="423" xr:uid="{00000000-0005-0000-0000-0000A8010000}"/>
    <cellStyle name="Transfer out" xfId="424" xr:uid="{00000000-0005-0000-0000-0000A9010000}"/>
    <cellStyle name="Tusental (0)_pldt" xfId="425" xr:uid="{00000000-0005-0000-0000-0000AA010000}"/>
    <cellStyle name="Tusental_pldt" xfId="426" xr:uid="{00000000-0005-0000-0000-0000AB010000}"/>
    <cellStyle name="Unit" xfId="427" xr:uid="{00000000-0005-0000-0000-0000AC010000}"/>
    <cellStyle name="Unprotected" xfId="428" xr:uid="{00000000-0005-0000-0000-0000AD010000}"/>
    <cellStyle name="User_Defined_A" xfId="429" xr:uid="{00000000-0005-0000-0000-0000AE010000}"/>
    <cellStyle name="Valuta (0)_pldt" xfId="430" xr:uid="{00000000-0005-0000-0000-0000AF010000}"/>
    <cellStyle name="Valuta_pldt" xfId="431" xr:uid="{00000000-0005-0000-0000-0000B0010000}"/>
    <cellStyle name="Warning" xfId="432" xr:uid="{00000000-0005-0000-0000-0000B1010000}"/>
    <cellStyle name="การคำนวณ" xfId="445" xr:uid="{00000000-0005-0000-0000-0000BE010000}"/>
    <cellStyle name="ข้อความเตือน" xfId="446" xr:uid="{00000000-0005-0000-0000-0000BF010000}"/>
    <cellStyle name="ข้อความอธิบาย" xfId="447" xr:uid="{00000000-0005-0000-0000-0000C0010000}"/>
    <cellStyle name="เครื่องหมายจุลภาค [0]_Book2" xfId="433" xr:uid="{00000000-0005-0000-0000-0000B2010000}"/>
    <cellStyle name="เครื่องหมายจุลภาค 2" xfId="434" xr:uid="{00000000-0005-0000-0000-0000B3010000}"/>
    <cellStyle name="เครื่องหมายจุลภาค 3" xfId="435" xr:uid="{00000000-0005-0000-0000-0000B4010000}"/>
    <cellStyle name="เครื่องหมายจุลภาค 4" xfId="436" xr:uid="{00000000-0005-0000-0000-0000B5010000}"/>
    <cellStyle name="เครื่องหมายจุลภาค_Book2" xfId="437" xr:uid="{00000000-0005-0000-0000-0000B6010000}"/>
    <cellStyle name="เครื่องหมายสกุลเงิน [0]_Book2" xfId="438" xr:uid="{00000000-0005-0000-0000-0000B7010000}"/>
    <cellStyle name="เครื่องหมายสกุลเงิน_Book2" xfId="439" xr:uid="{00000000-0005-0000-0000-0000B8010000}"/>
    <cellStyle name="ชื่อเรื่อง" xfId="448" xr:uid="{00000000-0005-0000-0000-0000C1010000}"/>
    <cellStyle name="เชื่อมโยงหลายมิติ_ไม่ขาว ไม่สวย ไม่หมวย แต่เซ็กซ์" xfId="440" xr:uid="{00000000-0005-0000-0000-0000B9010000}"/>
    <cellStyle name="เซลล์ตรวจสอบ" xfId="441" xr:uid="{00000000-0005-0000-0000-0000BA010000}"/>
    <cellStyle name="เซลล์ที่มีการเชื่อมโยง" xfId="442" xr:uid="{00000000-0005-0000-0000-0000BB010000}"/>
    <cellStyle name="ดี" xfId="449" xr:uid="{00000000-0005-0000-0000-0000C2010000}"/>
    <cellStyle name="ตามการเชื่อมโยงหลายมิติ_ไม่ขาว ไม่สวย ไม่หมวย แต่เซ็กซ์" xfId="450" xr:uid="{00000000-0005-0000-0000-0000C3010000}"/>
    <cellStyle name="ปกติ 2" xfId="451" xr:uid="{00000000-0005-0000-0000-0000C4010000}"/>
    <cellStyle name="ปกติ 3" xfId="452" xr:uid="{00000000-0005-0000-0000-0000C5010000}"/>
    <cellStyle name="ปกติ_088dc_eci" xfId="453" xr:uid="{00000000-0005-0000-0000-0000C6010000}"/>
    <cellStyle name="ป้อนค่า" xfId="454" xr:uid="{00000000-0005-0000-0000-0000C7010000}"/>
    <cellStyle name="ปานกลาง" xfId="455" xr:uid="{00000000-0005-0000-0000-0000C8010000}"/>
    <cellStyle name="ผลรวม" xfId="456" xr:uid="{00000000-0005-0000-0000-0000C9010000}"/>
    <cellStyle name="แย่" xfId="443" xr:uid="{00000000-0005-0000-0000-0000BC010000}"/>
    <cellStyle name="วฅมุ_ฑธนฬย๗ภฬ" xfId="457" xr:uid="{00000000-0005-0000-0000-0000CA010000}"/>
    <cellStyle name="ส่วนที่ถูกเน้น1" xfId="458" xr:uid="{00000000-0005-0000-0000-0000CB010000}"/>
    <cellStyle name="ส่วนที่ถูกเน้น2" xfId="459" xr:uid="{00000000-0005-0000-0000-0000CC010000}"/>
    <cellStyle name="ส่วนที่ถูกเน้น3" xfId="460" xr:uid="{00000000-0005-0000-0000-0000CD010000}"/>
    <cellStyle name="ส่วนที่ถูกเน้น4" xfId="461" xr:uid="{00000000-0005-0000-0000-0000CE010000}"/>
    <cellStyle name="ส่วนที่ถูกเน้น5" xfId="462" xr:uid="{00000000-0005-0000-0000-0000CF010000}"/>
    <cellStyle name="ส่วนที่ถูกเน้น6" xfId="463" xr:uid="{00000000-0005-0000-0000-0000D0010000}"/>
    <cellStyle name="แสดงผล" xfId="444" xr:uid="{00000000-0005-0000-0000-0000BD010000}"/>
    <cellStyle name="หมายเหตุ" xfId="464" xr:uid="{00000000-0005-0000-0000-0000D1010000}"/>
    <cellStyle name="หัวเรื่อง 1" xfId="465" xr:uid="{00000000-0005-0000-0000-0000D2010000}"/>
    <cellStyle name="หัวเรื่อง 2" xfId="466" xr:uid="{00000000-0005-0000-0000-0000D3010000}"/>
    <cellStyle name="หัวเรื่อง 3" xfId="467" xr:uid="{00000000-0005-0000-0000-0000D4010000}"/>
    <cellStyle name="หัวเรื่อง 4" xfId="468" xr:uid="{00000000-0005-0000-0000-0000D5010000}"/>
    <cellStyle name="標準_2006 Eng" xfId="469" xr:uid="{00000000-0005-0000-0000-0000D6010000}"/>
  </cellStyles>
  <dxfs count="0"/>
  <tableStyles count="0" defaultTableStyle="TableStyleMedium9" defaultPivotStyle="PivotStyleLight16"/>
  <colors>
    <mruColors>
      <color rgb="FF0066FF"/>
      <color rgb="FF00FFFF"/>
      <color rgb="FFFF99CC"/>
      <color rgb="FFFF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9"/>
  <sheetViews>
    <sheetView tabSelected="1" view="pageBreakPreview" topLeftCell="A4" zoomScale="90" zoomScaleNormal="100" zoomScaleSheetLayoutView="90" workbookViewId="0">
      <selection activeCell="C26" sqref="C26"/>
    </sheetView>
  </sheetViews>
  <sheetFormatPr defaultColWidth="9.125" defaultRowHeight="22.35" customHeight="1"/>
  <cols>
    <col min="1" max="1" width="1.625" style="1" customWidth="1"/>
    <col min="2" max="2" width="2.625" style="1" customWidth="1"/>
    <col min="3" max="3" width="40.625" style="1" customWidth="1"/>
    <col min="4" max="4" width="1.125" style="1" customWidth="1"/>
    <col min="5" max="5" width="6.625" style="6" customWidth="1"/>
    <col min="6" max="6" width="1.125" style="6" customWidth="1"/>
    <col min="7" max="7" width="13.625" style="1" customWidth="1"/>
    <col min="8" max="8" width="1.125" style="1" customWidth="1"/>
    <col min="9" max="9" width="14.875" style="1" customWidth="1"/>
    <col min="10" max="10" width="1.125" style="1" customWidth="1"/>
    <col min="11" max="11" width="13.375" style="1" customWidth="1"/>
    <col min="12" max="12" width="1.125" style="1" customWidth="1"/>
    <col min="13" max="13" width="13.5" style="1" bestFit="1" customWidth="1"/>
    <col min="14" max="14" width="10.125" style="1" bestFit="1" customWidth="1"/>
    <col min="15" max="17" width="12.375" style="1" bestFit="1" customWidth="1"/>
    <col min="18" max="16384" width="9.125" style="1"/>
  </cols>
  <sheetData>
    <row r="1" spans="1:15" ht="22.5" customHeight="1">
      <c r="A1" s="83" t="s">
        <v>116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</row>
    <row r="2" spans="1:15" ht="22.5" customHeight="1">
      <c r="A2" s="83" t="s">
        <v>0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15" ht="9.9499999999999993" customHeight="1">
      <c r="A3" s="2"/>
      <c r="B3" s="2"/>
      <c r="C3" s="2"/>
      <c r="D3" s="2"/>
      <c r="E3" s="3"/>
      <c r="F3" s="3"/>
      <c r="G3" s="3"/>
      <c r="H3" s="3"/>
      <c r="I3" s="3"/>
      <c r="J3" s="3"/>
      <c r="K3" s="4"/>
      <c r="L3" s="4"/>
      <c r="M3" s="4"/>
    </row>
    <row r="4" spans="1:15" ht="22.5" customHeight="1">
      <c r="A4" s="2"/>
      <c r="B4" s="2"/>
      <c r="C4" s="2"/>
      <c r="D4" s="2"/>
      <c r="E4" s="5"/>
      <c r="F4" s="5"/>
      <c r="G4" s="132" t="s">
        <v>1</v>
      </c>
      <c r="H4" s="132"/>
      <c r="I4" s="132"/>
      <c r="J4" s="132"/>
      <c r="K4" s="132" t="s">
        <v>2</v>
      </c>
      <c r="L4" s="132"/>
      <c r="M4" s="132"/>
    </row>
    <row r="5" spans="1:15" ht="22.5" customHeight="1">
      <c r="A5" s="2"/>
      <c r="B5" s="2"/>
      <c r="C5" s="2"/>
      <c r="D5" s="2"/>
      <c r="E5" s="5"/>
      <c r="F5" s="5"/>
      <c r="G5" s="129" t="s">
        <v>3</v>
      </c>
      <c r="H5" s="129"/>
      <c r="I5" s="129"/>
      <c r="J5" s="82"/>
      <c r="K5" s="129" t="s">
        <v>3</v>
      </c>
      <c r="L5" s="129"/>
      <c r="M5" s="129"/>
    </row>
    <row r="6" spans="1:15" ht="22.5" customHeight="1">
      <c r="A6" s="131" t="s">
        <v>4</v>
      </c>
      <c r="B6" s="131"/>
      <c r="C6" s="131"/>
      <c r="D6" s="83"/>
      <c r="E6" s="6" t="s">
        <v>5</v>
      </c>
      <c r="G6" s="7" t="s">
        <v>228</v>
      </c>
      <c r="H6" s="8"/>
      <c r="I6" s="7" t="s">
        <v>200</v>
      </c>
      <c r="J6" s="7"/>
      <c r="K6" s="7" t="s">
        <v>228</v>
      </c>
      <c r="L6" s="8"/>
      <c r="M6" s="7" t="s">
        <v>200</v>
      </c>
    </row>
    <row r="7" spans="1:15" ht="22.5" customHeight="1">
      <c r="G7" s="130" t="s">
        <v>154</v>
      </c>
      <c r="H7" s="130"/>
      <c r="I7" s="130"/>
      <c r="J7" s="130"/>
      <c r="K7" s="130"/>
      <c r="L7" s="130"/>
      <c r="M7" s="130"/>
    </row>
    <row r="8" spans="1:15" ht="22.5" customHeight="1">
      <c r="A8" s="9" t="s">
        <v>6</v>
      </c>
      <c r="G8" s="10"/>
      <c r="H8" s="10"/>
      <c r="I8" s="10"/>
      <c r="J8" s="10"/>
      <c r="K8" s="10"/>
      <c r="L8" s="10"/>
      <c r="M8" s="10"/>
    </row>
    <row r="9" spans="1:15" ht="22.5" customHeight="1">
      <c r="A9" s="1" t="s">
        <v>7</v>
      </c>
      <c r="E9" s="6">
        <v>5</v>
      </c>
      <c r="G9" s="21">
        <v>23563040852</v>
      </c>
      <c r="H9" s="36"/>
      <c r="I9" s="21">
        <v>34341174186</v>
      </c>
      <c r="J9" s="21"/>
      <c r="K9" s="21">
        <v>1386406992</v>
      </c>
      <c r="L9" s="36"/>
      <c r="M9" s="21">
        <v>936197625</v>
      </c>
      <c r="O9" s="10"/>
    </row>
    <row r="10" spans="1:15" ht="22.5" customHeight="1">
      <c r="A10" s="1" t="s">
        <v>251</v>
      </c>
      <c r="E10" s="6">
        <v>6</v>
      </c>
      <c r="G10" s="21">
        <v>5324217324</v>
      </c>
      <c r="H10" s="36"/>
      <c r="I10" s="21">
        <v>12582355119</v>
      </c>
      <c r="J10" s="21"/>
      <c r="K10" s="21">
        <v>0</v>
      </c>
      <c r="L10" s="36"/>
      <c r="M10" s="21">
        <v>0</v>
      </c>
      <c r="O10" s="10"/>
    </row>
    <row r="11" spans="1:15" ht="22.5" customHeight="1">
      <c r="A11" s="37" t="s">
        <v>82</v>
      </c>
      <c r="B11" s="37"/>
      <c r="C11" s="37"/>
      <c r="D11" s="37"/>
      <c r="G11" s="21">
        <v>1389506416</v>
      </c>
      <c r="H11" s="36"/>
      <c r="I11" s="21">
        <v>1112041003</v>
      </c>
      <c r="J11" s="21"/>
      <c r="K11" s="21">
        <v>95375852</v>
      </c>
      <c r="L11" s="36"/>
      <c r="M11" s="21">
        <v>69802548</v>
      </c>
      <c r="O11" s="10"/>
    </row>
    <row r="12" spans="1:15" ht="22.5" customHeight="1">
      <c r="A12" s="1" t="s">
        <v>94</v>
      </c>
      <c r="E12" s="6">
        <v>4</v>
      </c>
      <c r="G12" s="21">
        <v>98247184</v>
      </c>
      <c r="H12" s="36"/>
      <c r="I12" s="21">
        <v>59817878</v>
      </c>
      <c r="J12" s="21"/>
      <c r="K12" s="21">
        <v>173029847</v>
      </c>
      <c r="L12" s="36"/>
      <c r="M12" s="21">
        <v>123392421</v>
      </c>
      <c r="O12" s="10"/>
    </row>
    <row r="13" spans="1:15" ht="22.5" customHeight="1">
      <c r="A13" s="1" t="s">
        <v>8</v>
      </c>
      <c r="E13" s="6">
        <v>4</v>
      </c>
      <c r="G13" s="21">
        <v>0</v>
      </c>
      <c r="H13" s="36"/>
      <c r="I13" s="21">
        <v>0</v>
      </c>
      <c r="J13" s="21"/>
      <c r="K13" s="21">
        <v>147831777</v>
      </c>
      <c r="L13" s="36"/>
      <c r="M13" s="21">
        <v>143642411</v>
      </c>
      <c r="O13" s="10"/>
    </row>
    <row r="14" spans="1:15" ht="22.5" customHeight="1">
      <c r="A14" s="1" t="s">
        <v>135</v>
      </c>
      <c r="E14" s="6">
        <v>4</v>
      </c>
      <c r="G14" s="26">
        <v>1872965281</v>
      </c>
      <c r="H14" s="21"/>
      <c r="I14" s="26">
        <v>1983048700</v>
      </c>
      <c r="J14" s="21"/>
      <c r="K14" s="21">
        <v>0</v>
      </c>
      <c r="L14" s="21"/>
      <c r="M14" s="21">
        <v>0</v>
      </c>
      <c r="O14" s="10"/>
    </row>
    <row r="15" spans="1:15" ht="22.5" customHeight="1">
      <c r="A15" s="1" t="s">
        <v>10</v>
      </c>
      <c r="E15" s="6">
        <v>7</v>
      </c>
      <c r="G15" s="21">
        <v>2513445454</v>
      </c>
      <c r="H15" s="36"/>
      <c r="I15" s="21">
        <v>1945796919</v>
      </c>
      <c r="J15" s="21"/>
      <c r="K15" s="21">
        <v>0</v>
      </c>
      <c r="L15" s="21"/>
      <c r="M15" s="21">
        <v>0</v>
      </c>
      <c r="O15" s="10"/>
    </row>
    <row r="16" spans="1:15" ht="22.5" customHeight="1">
      <c r="A16" s="11" t="s">
        <v>141</v>
      </c>
      <c r="E16" s="6">
        <v>22</v>
      </c>
      <c r="G16" s="21">
        <v>6505495490</v>
      </c>
      <c r="H16" s="36"/>
      <c r="I16" s="21">
        <v>3158373423</v>
      </c>
      <c r="J16" s="21"/>
      <c r="K16" s="21">
        <v>2424902567</v>
      </c>
      <c r="L16" s="36"/>
      <c r="M16" s="21">
        <v>2601633412</v>
      </c>
      <c r="O16" s="10"/>
    </row>
    <row r="17" spans="1:15" ht="22.5" customHeight="1">
      <c r="A17" s="11" t="s">
        <v>179</v>
      </c>
      <c r="C17" s="37"/>
      <c r="E17" s="6">
        <v>22</v>
      </c>
      <c r="G17" s="21">
        <v>41906113</v>
      </c>
      <c r="H17" s="36"/>
      <c r="I17" s="21">
        <v>41601486</v>
      </c>
      <c r="J17" s="21"/>
      <c r="K17" s="21">
        <v>0</v>
      </c>
      <c r="L17" s="36"/>
      <c r="M17" s="21">
        <v>0</v>
      </c>
      <c r="O17" s="10"/>
    </row>
    <row r="18" spans="1:15" ht="22.5" customHeight="1">
      <c r="A18" s="37" t="s">
        <v>11</v>
      </c>
      <c r="B18" s="37"/>
      <c r="D18" s="37"/>
      <c r="E18" s="35"/>
      <c r="F18" s="35"/>
      <c r="G18" s="21">
        <v>309313173</v>
      </c>
      <c r="H18" s="36"/>
      <c r="I18" s="21">
        <v>259954615</v>
      </c>
      <c r="J18" s="21"/>
      <c r="K18" s="21">
        <v>7318969</v>
      </c>
      <c r="L18" s="36"/>
      <c r="M18" s="21">
        <v>7163607</v>
      </c>
      <c r="O18" s="10"/>
    </row>
    <row r="19" spans="1:15" ht="22.5" customHeight="1">
      <c r="A19" s="2" t="s">
        <v>12</v>
      </c>
      <c r="G19" s="28">
        <f>SUM(G9:G18)</f>
        <v>41618137287</v>
      </c>
      <c r="H19" s="36"/>
      <c r="I19" s="28">
        <f>SUM(I9:I18)</f>
        <v>55484163329</v>
      </c>
      <c r="J19" s="29"/>
      <c r="K19" s="28">
        <f>SUM(K9:K18)</f>
        <v>4234866004</v>
      </c>
      <c r="L19" s="36"/>
      <c r="M19" s="28">
        <f>SUM(M9:M18)</f>
        <v>3881832024</v>
      </c>
      <c r="O19" s="10"/>
    </row>
    <row r="20" spans="1:15" ht="9.9499999999999993" customHeight="1">
      <c r="A20" s="2"/>
      <c r="B20" s="2"/>
      <c r="C20" s="2"/>
      <c r="D20" s="2"/>
      <c r="E20" s="3"/>
      <c r="F20" s="3"/>
      <c r="G20" s="3"/>
      <c r="H20" s="3"/>
      <c r="I20" s="3"/>
      <c r="J20" s="3"/>
      <c r="K20" s="4"/>
      <c r="L20" s="4"/>
      <c r="M20" s="4"/>
      <c r="O20" s="10"/>
    </row>
    <row r="21" spans="1:15" ht="22.5" customHeight="1">
      <c r="A21" s="9" t="s">
        <v>13</v>
      </c>
      <c r="G21" s="21"/>
      <c r="H21" s="21"/>
      <c r="I21" s="21"/>
      <c r="J21" s="21"/>
      <c r="K21" s="21"/>
      <c r="L21" s="21"/>
      <c r="M21" s="21"/>
      <c r="O21" s="10"/>
    </row>
    <row r="22" spans="1:15" ht="22.5" customHeight="1">
      <c r="A22" s="1" t="s">
        <v>117</v>
      </c>
      <c r="B22" s="20"/>
      <c r="E22" s="6">
        <v>22</v>
      </c>
      <c r="G22" s="21">
        <v>2933673587</v>
      </c>
      <c r="H22" s="36"/>
      <c r="I22" s="21">
        <v>4032524854</v>
      </c>
      <c r="J22" s="21"/>
      <c r="K22" s="21">
        <v>2033170429</v>
      </c>
      <c r="L22" s="36"/>
      <c r="M22" s="21">
        <v>2584604592</v>
      </c>
      <c r="O22" s="10"/>
    </row>
    <row r="23" spans="1:15" ht="22.5" customHeight="1">
      <c r="A23" s="1" t="s">
        <v>15</v>
      </c>
      <c r="E23" s="6">
        <v>8</v>
      </c>
      <c r="G23" s="21">
        <v>10841850100</v>
      </c>
      <c r="H23" s="36"/>
      <c r="I23" s="21">
        <v>10972941780</v>
      </c>
      <c r="J23" s="21"/>
      <c r="K23" s="21">
        <v>6506741625</v>
      </c>
      <c r="L23" s="36"/>
      <c r="M23" s="21">
        <v>6431741625</v>
      </c>
      <c r="O23" s="10"/>
    </row>
    <row r="24" spans="1:15" ht="22.5" customHeight="1">
      <c r="A24" s="1" t="s">
        <v>14</v>
      </c>
      <c r="E24" s="6">
        <v>9</v>
      </c>
      <c r="G24" s="21">
        <v>0</v>
      </c>
      <c r="H24" s="36"/>
      <c r="I24" s="21">
        <v>0</v>
      </c>
      <c r="J24" s="21"/>
      <c r="K24" s="21">
        <v>85817833715</v>
      </c>
      <c r="L24" s="21"/>
      <c r="M24" s="21">
        <v>89383333715</v>
      </c>
      <c r="O24" s="10"/>
    </row>
    <row r="25" spans="1:15" ht="22.5" customHeight="1">
      <c r="A25" s="1" t="s">
        <v>81</v>
      </c>
      <c r="E25" s="6">
        <v>8</v>
      </c>
      <c r="G25" s="21">
        <v>52919083084</v>
      </c>
      <c r="H25" s="36"/>
      <c r="I25" s="21">
        <v>50391978936</v>
      </c>
      <c r="J25" s="21"/>
      <c r="K25" s="21">
        <v>8325357990</v>
      </c>
      <c r="L25" s="36"/>
      <c r="M25" s="21">
        <v>6549294884</v>
      </c>
      <c r="O25" s="10"/>
    </row>
    <row r="26" spans="1:15" ht="22.5" customHeight="1">
      <c r="A26" s="1" t="s">
        <v>83</v>
      </c>
      <c r="E26" s="6">
        <v>4</v>
      </c>
      <c r="G26" s="21">
        <v>187654314</v>
      </c>
      <c r="H26" s="36"/>
      <c r="I26" s="21">
        <v>118108302</v>
      </c>
      <c r="J26" s="21"/>
      <c r="K26" s="21">
        <v>399709670</v>
      </c>
      <c r="L26" s="36"/>
      <c r="M26" s="21">
        <v>211868043</v>
      </c>
      <c r="O26" s="10"/>
    </row>
    <row r="27" spans="1:15" ht="22.5" customHeight="1">
      <c r="A27" s="1" t="s">
        <v>132</v>
      </c>
      <c r="E27" s="6">
        <v>22</v>
      </c>
      <c r="G27" s="21">
        <v>898352162</v>
      </c>
      <c r="H27" s="36"/>
      <c r="I27" s="21">
        <v>1405439809</v>
      </c>
      <c r="J27" s="21"/>
      <c r="K27" s="21">
        <v>0</v>
      </c>
      <c r="L27" s="36"/>
      <c r="M27" s="21">
        <v>0</v>
      </c>
      <c r="O27" s="10"/>
    </row>
    <row r="28" spans="1:15" ht="22.5" customHeight="1">
      <c r="A28" s="1" t="s">
        <v>9</v>
      </c>
      <c r="E28" s="6" t="s">
        <v>241</v>
      </c>
      <c r="G28" s="21">
        <v>1088772323</v>
      </c>
      <c r="H28" s="36"/>
      <c r="I28" s="21">
        <v>770633721</v>
      </c>
      <c r="J28" s="21"/>
      <c r="K28" s="21">
        <v>4371059468</v>
      </c>
      <c r="L28" s="36"/>
      <c r="M28" s="21">
        <v>3854448777</v>
      </c>
      <c r="O28" s="10"/>
    </row>
    <row r="29" spans="1:15" ht="22.5" customHeight="1">
      <c r="A29" s="1" t="s">
        <v>149</v>
      </c>
      <c r="E29" s="6">
        <v>22</v>
      </c>
      <c r="G29" s="21">
        <v>4423580228</v>
      </c>
      <c r="H29" s="36"/>
      <c r="I29" s="21">
        <v>4467775558</v>
      </c>
      <c r="J29" s="21"/>
      <c r="K29" s="21">
        <v>0</v>
      </c>
      <c r="L29" s="36"/>
      <c r="M29" s="21">
        <v>0</v>
      </c>
      <c r="O29" s="10"/>
    </row>
    <row r="30" spans="1:15" ht="22.5" customHeight="1">
      <c r="A30" s="1" t="s">
        <v>180</v>
      </c>
      <c r="G30" s="21">
        <v>125649844</v>
      </c>
      <c r="H30" s="36"/>
      <c r="I30" s="21">
        <v>127980094</v>
      </c>
      <c r="J30" s="21"/>
      <c r="K30" s="21">
        <v>0</v>
      </c>
      <c r="L30" s="36"/>
      <c r="M30" s="21">
        <v>0</v>
      </c>
      <c r="O30" s="10"/>
    </row>
    <row r="31" spans="1:15" ht="22.5" customHeight="1">
      <c r="A31" s="1" t="s">
        <v>17</v>
      </c>
      <c r="G31" s="21">
        <v>358097641</v>
      </c>
      <c r="H31" s="36"/>
      <c r="I31" s="21">
        <v>355767391</v>
      </c>
      <c r="J31" s="21"/>
      <c r="K31" s="21">
        <v>305389850</v>
      </c>
      <c r="L31" s="36"/>
      <c r="M31" s="21">
        <v>305389850</v>
      </c>
      <c r="O31" s="10"/>
    </row>
    <row r="32" spans="1:15" ht="22.5" customHeight="1">
      <c r="A32" s="1" t="s">
        <v>16</v>
      </c>
      <c r="E32" s="6">
        <v>10</v>
      </c>
      <c r="G32" s="21">
        <v>51491701261</v>
      </c>
      <c r="H32" s="36"/>
      <c r="I32" s="21">
        <v>52337819832</v>
      </c>
      <c r="J32" s="21"/>
      <c r="K32" s="21">
        <v>476733281</v>
      </c>
      <c r="L32" s="36"/>
      <c r="M32" s="21">
        <v>490225499</v>
      </c>
      <c r="O32" s="10"/>
    </row>
    <row r="33" spans="1:15" ht="22.5" customHeight="1">
      <c r="A33" s="1" t="s">
        <v>118</v>
      </c>
      <c r="G33" s="21">
        <v>3791567732</v>
      </c>
      <c r="H33" s="36"/>
      <c r="I33" s="21">
        <v>3775386378</v>
      </c>
      <c r="J33" s="21"/>
      <c r="K33" s="21">
        <v>40667024</v>
      </c>
      <c r="L33" s="36"/>
      <c r="M33" s="21">
        <v>23422383</v>
      </c>
      <c r="O33" s="10"/>
    </row>
    <row r="34" spans="1:15" ht="22.5" customHeight="1">
      <c r="A34" s="1" t="s">
        <v>18</v>
      </c>
      <c r="E34" s="6">
        <v>11</v>
      </c>
      <c r="G34" s="21">
        <v>9734343314</v>
      </c>
      <c r="H34" s="36"/>
      <c r="I34" s="21">
        <v>9940393701</v>
      </c>
      <c r="J34" s="21"/>
      <c r="K34" s="21">
        <v>0</v>
      </c>
      <c r="L34" s="36"/>
      <c r="M34" s="21">
        <v>0</v>
      </c>
      <c r="O34" s="10"/>
    </row>
    <row r="35" spans="1:15" ht="22.5" customHeight="1">
      <c r="A35" s="1" t="s">
        <v>249</v>
      </c>
      <c r="G35" s="21">
        <v>9532804145</v>
      </c>
      <c r="H35" s="36"/>
      <c r="I35" s="21">
        <v>9574909109</v>
      </c>
      <c r="J35" s="21"/>
      <c r="K35" s="21">
        <v>137750</v>
      </c>
      <c r="L35" s="36"/>
      <c r="M35" s="21">
        <v>157803</v>
      </c>
      <c r="O35" s="10"/>
    </row>
    <row r="36" spans="1:15" ht="22.5" customHeight="1">
      <c r="A36" s="1" t="s">
        <v>187</v>
      </c>
      <c r="E36" s="6">
        <v>4</v>
      </c>
      <c r="G36" s="26">
        <v>21546692326</v>
      </c>
      <c r="H36" s="21"/>
      <c r="I36" s="26">
        <v>23690813005</v>
      </c>
      <c r="J36" s="21"/>
      <c r="K36" s="21">
        <v>0</v>
      </c>
      <c r="L36" s="21"/>
      <c r="M36" s="21">
        <v>0</v>
      </c>
      <c r="O36" s="10"/>
    </row>
    <row r="37" spans="1:15" ht="22.5" customHeight="1">
      <c r="A37" s="1" t="s">
        <v>19</v>
      </c>
      <c r="E37" s="6">
        <v>18</v>
      </c>
      <c r="G37" s="21">
        <v>0</v>
      </c>
      <c r="H37" s="36"/>
      <c r="I37" s="21">
        <v>0</v>
      </c>
      <c r="J37" s="21"/>
      <c r="K37" s="21">
        <v>24985684</v>
      </c>
      <c r="L37" s="36"/>
      <c r="M37" s="21">
        <v>0</v>
      </c>
      <c r="O37" s="10"/>
    </row>
    <row r="38" spans="1:15" ht="22.5" customHeight="1">
      <c r="A38" s="1" t="s">
        <v>20</v>
      </c>
      <c r="G38" s="21">
        <v>1986988555</v>
      </c>
      <c r="H38" s="36"/>
      <c r="I38" s="21">
        <v>2131645392</v>
      </c>
      <c r="J38" s="21"/>
      <c r="K38" s="21">
        <v>4972130</v>
      </c>
      <c r="L38" s="36"/>
      <c r="M38" s="21">
        <v>4530126</v>
      </c>
      <c r="O38" s="10"/>
    </row>
    <row r="39" spans="1:15" ht="22.5" customHeight="1">
      <c r="A39" s="2" t="s">
        <v>21</v>
      </c>
      <c r="G39" s="28">
        <f>SUM(G22:G38)</f>
        <v>171860810616</v>
      </c>
      <c r="H39" s="36"/>
      <c r="I39" s="28">
        <f>SUM(I22:I38)</f>
        <v>174094117862</v>
      </c>
      <c r="J39" s="29"/>
      <c r="K39" s="28">
        <f>SUM(K22:K38)</f>
        <v>108306758616</v>
      </c>
      <c r="L39" s="36"/>
      <c r="M39" s="28">
        <f>SUM(M22:M38)</f>
        <v>109839017297</v>
      </c>
      <c r="O39" s="10"/>
    </row>
    <row r="40" spans="1:15" ht="9.9499999999999993" customHeight="1">
      <c r="A40" s="2"/>
      <c r="B40" s="2"/>
      <c r="C40" s="2"/>
      <c r="D40" s="2"/>
      <c r="E40" s="3"/>
      <c r="F40" s="3"/>
      <c r="G40" s="3"/>
      <c r="H40" s="3"/>
      <c r="I40" s="3"/>
      <c r="J40" s="3"/>
      <c r="K40" s="4"/>
      <c r="L40" s="4"/>
      <c r="M40" s="4"/>
      <c r="O40" s="10"/>
    </row>
    <row r="41" spans="1:15" ht="22.5" customHeight="1" thickBot="1">
      <c r="A41" s="2" t="s">
        <v>22</v>
      </c>
      <c r="G41" s="31">
        <f>G19+G39</f>
        <v>213478947903</v>
      </c>
      <c r="H41" s="38"/>
      <c r="I41" s="31">
        <f>I19+I39</f>
        <v>229578281191</v>
      </c>
      <c r="J41" s="29"/>
      <c r="K41" s="31">
        <f>K19+K39</f>
        <v>112541624620</v>
      </c>
      <c r="L41" s="36"/>
      <c r="M41" s="31">
        <f>M19+M39</f>
        <v>113720849321</v>
      </c>
      <c r="O41" s="10"/>
    </row>
    <row r="42" spans="1:15" ht="9.9499999999999993" customHeight="1" thickTop="1">
      <c r="A42" s="2"/>
      <c r="B42" s="2"/>
      <c r="C42" s="2"/>
      <c r="D42" s="2"/>
      <c r="E42" s="3"/>
      <c r="F42" s="3"/>
      <c r="G42" s="3"/>
      <c r="H42" s="3"/>
      <c r="I42" s="3"/>
      <c r="J42" s="3"/>
      <c r="K42" s="4"/>
      <c r="L42" s="4"/>
      <c r="M42" s="4"/>
      <c r="O42" s="10"/>
    </row>
    <row r="43" spans="1:15" ht="22.5" customHeight="1">
      <c r="A43" s="131" t="s">
        <v>116</v>
      </c>
      <c r="B43" s="131"/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O43" s="10"/>
    </row>
    <row r="44" spans="1:15" ht="22.5" customHeight="1">
      <c r="A44" s="131" t="s">
        <v>0</v>
      </c>
      <c r="B44" s="131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O44" s="10"/>
    </row>
    <row r="45" spans="1:15" ht="9.9499999999999993" customHeight="1">
      <c r="A45" s="2"/>
      <c r="B45" s="2"/>
      <c r="C45" s="2"/>
      <c r="D45" s="2"/>
      <c r="E45" s="3"/>
      <c r="F45" s="3"/>
      <c r="G45" s="3"/>
      <c r="H45" s="3"/>
      <c r="I45" s="3"/>
      <c r="J45" s="3"/>
      <c r="K45" s="4"/>
      <c r="L45" s="4"/>
      <c r="M45" s="4"/>
      <c r="O45" s="10"/>
    </row>
    <row r="46" spans="1:15" ht="22.5" customHeight="1">
      <c r="E46" s="5"/>
      <c r="F46" s="5"/>
      <c r="G46" s="132" t="s">
        <v>1</v>
      </c>
      <c r="H46" s="132"/>
      <c r="I46" s="132"/>
      <c r="J46" s="132"/>
      <c r="K46" s="132" t="s">
        <v>2</v>
      </c>
      <c r="L46" s="132"/>
      <c r="M46" s="132"/>
      <c r="O46" s="10"/>
    </row>
    <row r="47" spans="1:15" ht="22.5" customHeight="1">
      <c r="E47" s="5"/>
      <c r="F47" s="5"/>
      <c r="G47" s="129" t="s">
        <v>3</v>
      </c>
      <c r="H47" s="129"/>
      <c r="I47" s="129"/>
      <c r="J47" s="82"/>
      <c r="K47" s="129" t="s">
        <v>3</v>
      </c>
      <c r="L47" s="129"/>
      <c r="M47" s="129"/>
      <c r="O47" s="10"/>
    </row>
    <row r="48" spans="1:15" ht="22.5" customHeight="1">
      <c r="A48" s="12" t="s">
        <v>23</v>
      </c>
      <c r="B48" s="13"/>
      <c r="C48" s="13"/>
      <c r="D48" s="13"/>
      <c r="E48" s="6" t="s">
        <v>5</v>
      </c>
      <c r="G48" s="7" t="s">
        <v>228</v>
      </c>
      <c r="H48" s="8"/>
      <c r="I48" s="7" t="s">
        <v>200</v>
      </c>
      <c r="J48" s="7"/>
      <c r="K48" s="7" t="s">
        <v>228</v>
      </c>
      <c r="L48" s="8"/>
      <c r="M48" s="7" t="s">
        <v>200</v>
      </c>
      <c r="O48" s="10"/>
    </row>
    <row r="49" spans="1:17" ht="22.5" customHeight="1">
      <c r="A49" s="12"/>
      <c r="B49" s="13"/>
      <c r="C49" s="13"/>
      <c r="D49" s="13"/>
      <c r="G49" s="7"/>
      <c r="H49" s="8"/>
      <c r="I49" s="7"/>
      <c r="J49" s="7"/>
      <c r="K49" s="7"/>
      <c r="L49" s="8"/>
      <c r="M49" s="7"/>
      <c r="O49" s="10"/>
    </row>
    <row r="50" spans="1:17" ht="22.5" customHeight="1">
      <c r="G50" s="130" t="s">
        <v>154</v>
      </c>
      <c r="H50" s="130"/>
      <c r="I50" s="130"/>
      <c r="J50" s="130"/>
      <c r="K50" s="130"/>
      <c r="L50" s="130"/>
      <c r="M50" s="130"/>
      <c r="O50" s="10"/>
    </row>
    <row r="51" spans="1:17" ht="22.5" customHeight="1">
      <c r="A51" s="9" t="s">
        <v>24</v>
      </c>
      <c r="G51" s="10"/>
      <c r="H51" s="10"/>
      <c r="I51" s="10"/>
      <c r="J51" s="10"/>
      <c r="K51" s="10"/>
      <c r="L51" s="10"/>
      <c r="M51" s="10"/>
      <c r="O51" s="10"/>
    </row>
    <row r="52" spans="1:17" ht="22.5" customHeight="1">
      <c r="A52" s="11" t="s">
        <v>25</v>
      </c>
      <c r="E52" s="6">
        <v>12</v>
      </c>
      <c r="G52" s="10">
        <v>1557000000</v>
      </c>
      <c r="H52" s="10"/>
      <c r="I52" s="10">
        <v>8684886812</v>
      </c>
      <c r="J52" s="10"/>
      <c r="K52" s="10">
        <v>0</v>
      </c>
      <c r="L52" s="10"/>
      <c r="M52" s="10">
        <v>0</v>
      </c>
      <c r="O52" s="10"/>
    </row>
    <row r="53" spans="1:17" ht="22.5" customHeight="1">
      <c r="A53" s="11" t="s">
        <v>148</v>
      </c>
      <c r="E53" s="6" t="s">
        <v>242</v>
      </c>
      <c r="G53" s="10">
        <v>387600000</v>
      </c>
      <c r="H53" s="10"/>
      <c r="I53" s="10">
        <v>0</v>
      </c>
      <c r="J53" s="10"/>
      <c r="K53" s="10">
        <v>6682600000</v>
      </c>
      <c r="L53" s="10"/>
      <c r="M53" s="10">
        <v>5090000000</v>
      </c>
      <c r="O53" s="10"/>
    </row>
    <row r="54" spans="1:17" ht="22.5" customHeight="1">
      <c r="A54" s="1" t="s">
        <v>212</v>
      </c>
      <c r="G54" s="10">
        <v>6392776352</v>
      </c>
      <c r="H54" s="36"/>
      <c r="I54" s="10">
        <v>11577103291</v>
      </c>
      <c r="J54" s="21"/>
      <c r="K54" s="21">
        <v>445533890</v>
      </c>
      <c r="L54" s="21"/>
      <c r="M54" s="21">
        <v>386853973</v>
      </c>
      <c r="O54" s="10"/>
    </row>
    <row r="55" spans="1:17" ht="22.5" customHeight="1">
      <c r="A55" s="37" t="s">
        <v>133</v>
      </c>
      <c r="B55" s="37"/>
      <c r="C55" s="37"/>
      <c r="D55" s="37"/>
      <c r="E55" s="6">
        <v>22</v>
      </c>
      <c r="G55" s="21">
        <v>331783644</v>
      </c>
      <c r="H55" s="36"/>
      <c r="I55" s="21">
        <v>656596472</v>
      </c>
      <c r="J55" s="21"/>
      <c r="K55" s="21">
        <v>0</v>
      </c>
      <c r="L55" s="21"/>
      <c r="M55" s="21">
        <v>0</v>
      </c>
      <c r="O55" s="10"/>
      <c r="Q55" s="104"/>
    </row>
    <row r="56" spans="1:17" ht="22.5" customHeight="1">
      <c r="A56" s="1" t="s">
        <v>108</v>
      </c>
      <c r="C56" s="37"/>
      <c r="D56" s="37"/>
      <c r="G56" s="21"/>
      <c r="H56" s="36"/>
      <c r="I56" s="21"/>
      <c r="J56" s="21"/>
      <c r="K56" s="21"/>
      <c r="L56" s="21"/>
      <c r="M56" s="21"/>
      <c r="O56" s="10"/>
    </row>
    <row r="57" spans="1:17" ht="22.5" customHeight="1">
      <c r="B57" s="1" t="s">
        <v>85</v>
      </c>
      <c r="E57" s="6" t="s">
        <v>243</v>
      </c>
      <c r="G57" s="21">
        <v>24130656259</v>
      </c>
      <c r="H57" s="36"/>
      <c r="I57" s="21">
        <v>6579960664</v>
      </c>
      <c r="J57" s="21"/>
      <c r="K57" s="21">
        <v>21494937269</v>
      </c>
      <c r="L57" s="21"/>
      <c r="M57" s="21">
        <v>0</v>
      </c>
      <c r="O57" s="10"/>
    </row>
    <row r="58" spans="1:17" ht="22.5" customHeight="1">
      <c r="A58" s="1" t="s">
        <v>181</v>
      </c>
      <c r="E58" s="6">
        <v>12</v>
      </c>
      <c r="G58" s="21">
        <v>0</v>
      </c>
      <c r="H58" s="36"/>
      <c r="I58" s="21">
        <v>999575007</v>
      </c>
      <c r="J58" s="21"/>
      <c r="K58" s="21">
        <v>0</v>
      </c>
      <c r="L58" s="21"/>
      <c r="M58" s="21">
        <v>999575007</v>
      </c>
      <c r="O58" s="10"/>
    </row>
    <row r="59" spans="1:17" ht="22.5" customHeight="1">
      <c r="A59" s="1" t="s">
        <v>120</v>
      </c>
      <c r="B59" s="20"/>
      <c r="E59" s="6" t="s">
        <v>243</v>
      </c>
      <c r="G59" s="21">
        <v>153115843</v>
      </c>
      <c r="I59" s="21">
        <v>171562707</v>
      </c>
      <c r="J59" s="21"/>
      <c r="K59" s="21">
        <v>16099568</v>
      </c>
      <c r="L59" s="21"/>
      <c r="M59" s="21">
        <v>14029261</v>
      </c>
      <c r="O59" s="10"/>
    </row>
    <row r="60" spans="1:17" ht="22.5" customHeight="1">
      <c r="A60" s="1" t="s">
        <v>119</v>
      </c>
      <c r="G60" s="21">
        <v>80196493</v>
      </c>
      <c r="H60" s="36"/>
      <c r="I60" s="21">
        <v>21555863</v>
      </c>
      <c r="J60" s="21"/>
      <c r="K60" s="21">
        <v>0</v>
      </c>
      <c r="L60" s="21"/>
      <c r="M60" s="21">
        <v>0</v>
      </c>
      <c r="O60" s="10"/>
    </row>
    <row r="61" spans="1:17" ht="22.5" customHeight="1">
      <c r="A61" s="37" t="s">
        <v>27</v>
      </c>
      <c r="B61" s="37"/>
      <c r="C61" s="37"/>
      <c r="D61" s="37"/>
      <c r="G61" s="21">
        <v>94042837</v>
      </c>
      <c r="H61" s="36"/>
      <c r="I61" s="21">
        <v>482064444</v>
      </c>
      <c r="J61" s="21"/>
      <c r="K61" s="21">
        <v>22815982</v>
      </c>
      <c r="L61" s="36"/>
      <c r="M61" s="21">
        <v>22276223</v>
      </c>
      <c r="O61" s="10"/>
    </row>
    <row r="62" spans="1:17" ht="22.5" customHeight="1">
      <c r="A62" s="2" t="s">
        <v>28</v>
      </c>
      <c r="G62" s="28">
        <f>SUM(G52:G61)</f>
        <v>33127171428</v>
      </c>
      <c r="H62" s="36"/>
      <c r="I62" s="28">
        <f>SUM(I52:I61)</f>
        <v>29173305260</v>
      </c>
      <c r="J62" s="29"/>
      <c r="K62" s="28">
        <f>SUM(K52:K61)</f>
        <v>28661986709</v>
      </c>
      <c r="L62" s="36"/>
      <c r="M62" s="28">
        <f>SUM(M52:M61)</f>
        <v>6512734464</v>
      </c>
      <c r="O62" s="10"/>
    </row>
    <row r="63" spans="1:17" ht="9.9499999999999993" customHeight="1">
      <c r="A63" s="2"/>
      <c r="B63" s="2"/>
      <c r="C63" s="2"/>
      <c r="D63" s="2"/>
      <c r="E63" s="3"/>
      <c r="F63" s="3"/>
      <c r="G63" s="3"/>
      <c r="H63" s="3"/>
      <c r="I63" s="3"/>
      <c r="J63" s="3"/>
      <c r="K63" s="4"/>
      <c r="L63" s="4"/>
      <c r="M63" s="4"/>
      <c r="O63" s="10"/>
    </row>
    <row r="64" spans="1:17" ht="22.5" customHeight="1">
      <c r="A64" s="9" t="s">
        <v>29</v>
      </c>
      <c r="G64" s="21"/>
      <c r="H64" s="21"/>
      <c r="I64" s="21"/>
      <c r="J64" s="21"/>
      <c r="K64" s="21"/>
      <c r="L64" s="21"/>
      <c r="M64" s="21"/>
      <c r="O64" s="10"/>
    </row>
    <row r="65" spans="1:16" ht="22.5" customHeight="1">
      <c r="A65" s="37" t="s">
        <v>26</v>
      </c>
      <c r="B65" s="37"/>
      <c r="C65" s="37"/>
      <c r="D65" s="37"/>
      <c r="E65" s="6" t="s">
        <v>243</v>
      </c>
      <c r="G65" s="21">
        <v>35496629134</v>
      </c>
      <c r="H65" s="36"/>
      <c r="I65" s="21">
        <v>55080165147</v>
      </c>
      <c r="J65" s="21"/>
      <c r="K65" s="21">
        <v>0</v>
      </c>
      <c r="L65" s="21"/>
      <c r="M65" s="21">
        <v>21484188397</v>
      </c>
      <c r="O65" s="10"/>
    </row>
    <row r="66" spans="1:16" ht="22.5" customHeight="1">
      <c r="A66" s="37" t="s">
        <v>191</v>
      </c>
      <c r="B66" s="37"/>
      <c r="C66" s="37"/>
      <c r="D66" s="37"/>
      <c r="E66" s="6" t="s">
        <v>243</v>
      </c>
      <c r="G66" s="21">
        <v>320000000</v>
      </c>
      <c r="H66" s="36"/>
      <c r="I66" s="21">
        <v>346958672</v>
      </c>
      <c r="J66" s="21"/>
      <c r="K66" s="21">
        <v>0</v>
      </c>
      <c r="L66" s="21"/>
      <c r="M66" s="21">
        <v>0</v>
      </c>
      <c r="O66" s="10"/>
    </row>
    <row r="67" spans="1:16" ht="22.5" customHeight="1">
      <c r="A67" s="1" t="s">
        <v>174</v>
      </c>
      <c r="E67" s="6" t="s">
        <v>243</v>
      </c>
      <c r="G67" s="21">
        <v>3398269860</v>
      </c>
      <c r="H67" s="36"/>
      <c r="I67" s="21">
        <v>3192980578</v>
      </c>
      <c r="J67" s="21"/>
      <c r="K67" s="21">
        <v>25412337</v>
      </c>
      <c r="L67" s="21"/>
      <c r="M67" s="21">
        <v>10635897</v>
      </c>
      <c r="O67" s="10"/>
    </row>
    <row r="68" spans="1:16" ht="22.5" customHeight="1">
      <c r="A68" s="11" t="s">
        <v>133</v>
      </c>
      <c r="B68" s="37"/>
      <c r="C68" s="37"/>
      <c r="D68" s="37"/>
      <c r="E68" s="6">
        <v>22</v>
      </c>
      <c r="G68" s="21">
        <v>2389528350</v>
      </c>
      <c r="H68" s="36"/>
      <c r="I68" s="21">
        <v>3075156685</v>
      </c>
      <c r="J68" s="21"/>
      <c r="K68" s="21">
        <v>0</v>
      </c>
      <c r="L68" s="21"/>
      <c r="M68" s="21">
        <v>0</v>
      </c>
      <c r="O68" s="10"/>
      <c r="P68" s="104"/>
    </row>
    <row r="69" spans="1:16" ht="22.5" customHeight="1">
      <c r="A69" s="1" t="s">
        <v>30</v>
      </c>
      <c r="E69" s="6" t="s">
        <v>243</v>
      </c>
      <c r="G69" s="21">
        <v>24526631989</v>
      </c>
      <c r="H69" s="36"/>
      <c r="I69" s="21">
        <v>23919047563</v>
      </c>
      <c r="J69" s="21"/>
      <c r="K69" s="21">
        <v>7991638076</v>
      </c>
      <c r="L69" s="21"/>
      <c r="M69" s="21">
        <v>6991871300</v>
      </c>
      <c r="O69" s="10"/>
    </row>
    <row r="70" spans="1:16" ht="22.5" customHeight="1">
      <c r="A70" s="11" t="s">
        <v>31</v>
      </c>
      <c r="E70" s="6">
        <v>18</v>
      </c>
      <c r="G70" s="21">
        <v>5501643732</v>
      </c>
      <c r="H70" s="36"/>
      <c r="I70" s="21">
        <v>5607300605</v>
      </c>
      <c r="J70" s="21"/>
      <c r="K70" s="21">
        <v>0</v>
      </c>
      <c r="L70" s="21"/>
      <c r="M70" s="21">
        <v>77066081</v>
      </c>
      <c r="O70" s="10"/>
    </row>
    <row r="71" spans="1:16" ht="22.5" customHeight="1">
      <c r="A71" s="11" t="s">
        <v>97</v>
      </c>
      <c r="G71" s="21">
        <v>325901044</v>
      </c>
      <c r="H71" s="36"/>
      <c r="I71" s="21">
        <v>293028459</v>
      </c>
      <c r="J71" s="21"/>
      <c r="K71" s="21">
        <v>211745912</v>
      </c>
      <c r="L71" s="36"/>
      <c r="M71" s="21">
        <v>193537619</v>
      </c>
      <c r="O71" s="10"/>
    </row>
    <row r="72" spans="1:16" ht="22.5" customHeight="1">
      <c r="A72" s="1" t="s">
        <v>84</v>
      </c>
      <c r="G72" s="21">
        <v>1223487217</v>
      </c>
      <c r="H72" s="36"/>
      <c r="I72" s="21">
        <v>1388774687</v>
      </c>
      <c r="J72" s="21"/>
      <c r="K72" s="21">
        <v>0</v>
      </c>
      <c r="L72" s="36"/>
      <c r="M72" s="21">
        <v>0</v>
      </c>
      <c r="O72" s="10"/>
    </row>
    <row r="73" spans="1:16" ht="22.5" customHeight="1">
      <c r="A73" s="1" t="s">
        <v>125</v>
      </c>
      <c r="G73" s="21">
        <v>36231725</v>
      </c>
      <c r="H73" s="36"/>
      <c r="I73" s="21">
        <v>98294590</v>
      </c>
      <c r="J73" s="21"/>
      <c r="K73" s="21">
        <v>0</v>
      </c>
      <c r="L73" s="21"/>
      <c r="M73" s="21">
        <v>0</v>
      </c>
      <c r="O73" s="10"/>
    </row>
    <row r="74" spans="1:16" ht="22.5" customHeight="1">
      <c r="A74" s="2" t="s">
        <v>32</v>
      </c>
      <c r="B74" s="2"/>
      <c r="G74" s="28">
        <f>SUM(G65:G73)</f>
        <v>73218323051</v>
      </c>
      <c r="H74" s="39"/>
      <c r="I74" s="28">
        <f>SUM(I65:I73)</f>
        <v>93001706986</v>
      </c>
      <c r="J74" s="29"/>
      <c r="K74" s="28">
        <f>SUM(K65:K73)</f>
        <v>8228796325</v>
      </c>
      <c r="L74" s="22"/>
      <c r="M74" s="28">
        <f>SUM(M65:M73)</f>
        <v>28757299294</v>
      </c>
      <c r="O74" s="10"/>
    </row>
    <row r="75" spans="1:16" ht="9.9499999999999993" customHeight="1">
      <c r="A75" s="2"/>
      <c r="B75" s="2"/>
      <c r="C75" s="2"/>
      <c r="D75" s="2"/>
      <c r="E75" s="3"/>
      <c r="F75" s="3"/>
      <c r="G75" s="3"/>
      <c r="H75" s="3"/>
      <c r="I75" s="3"/>
      <c r="J75" s="3"/>
      <c r="K75" s="4"/>
      <c r="L75" s="4"/>
      <c r="M75" s="4"/>
      <c r="O75" s="10"/>
    </row>
    <row r="76" spans="1:16" ht="22.5" customHeight="1">
      <c r="A76" s="2" t="s">
        <v>33</v>
      </c>
      <c r="B76" s="2"/>
      <c r="C76" s="2"/>
      <c r="D76" s="2"/>
      <c r="G76" s="32">
        <f>G62+G74</f>
        <v>106345494479</v>
      </c>
      <c r="H76" s="39"/>
      <c r="I76" s="32">
        <f>I62+I74</f>
        <v>122175012246</v>
      </c>
      <c r="J76" s="29"/>
      <c r="K76" s="32">
        <f>K62+K74</f>
        <v>36890783034</v>
      </c>
      <c r="L76" s="22"/>
      <c r="M76" s="32">
        <f>M62+M74</f>
        <v>35270033758</v>
      </c>
      <c r="O76" s="10"/>
    </row>
    <row r="77" spans="1:16" ht="9.9499999999999993" customHeight="1">
      <c r="A77" s="2"/>
      <c r="B77" s="2"/>
      <c r="C77" s="2"/>
      <c r="D77" s="2"/>
      <c r="E77" s="3"/>
      <c r="F77" s="3"/>
      <c r="G77" s="3"/>
      <c r="H77" s="3"/>
      <c r="I77" s="3"/>
      <c r="J77" s="3"/>
      <c r="K77" s="4"/>
      <c r="L77" s="4"/>
      <c r="M77" s="4"/>
      <c r="O77" s="10"/>
    </row>
    <row r="78" spans="1:16" ht="22.5" customHeight="1">
      <c r="A78" s="131" t="s">
        <v>116</v>
      </c>
      <c r="B78" s="131"/>
      <c r="C78" s="131"/>
      <c r="D78" s="131"/>
      <c r="E78" s="131"/>
      <c r="F78" s="131"/>
      <c r="G78" s="131"/>
      <c r="H78" s="131"/>
      <c r="I78" s="131"/>
      <c r="J78" s="131"/>
      <c r="K78" s="131"/>
      <c r="L78" s="131"/>
      <c r="M78" s="131"/>
      <c r="O78" s="10"/>
    </row>
    <row r="79" spans="1:16" ht="22.5" customHeight="1">
      <c r="A79" s="131" t="s">
        <v>0</v>
      </c>
      <c r="B79" s="131"/>
      <c r="C79" s="131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O79" s="10"/>
    </row>
    <row r="80" spans="1:16" ht="9.9499999999999993" customHeight="1">
      <c r="A80" s="2"/>
      <c r="B80" s="2"/>
      <c r="C80" s="2"/>
      <c r="D80" s="2"/>
      <c r="E80" s="3"/>
      <c r="F80" s="3"/>
      <c r="G80" s="3"/>
      <c r="H80" s="3"/>
      <c r="I80" s="3"/>
      <c r="J80" s="3"/>
      <c r="K80" s="4"/>
      <c r="L80" s="4"/>
      <c r="M80" s="4"/>
      <c r="O80" s="10"/>
    </row>
    <row r="81" spans="1:15" ht="22.5" customHeight="1">
      <c r="E81" s="5"/>
      <c r="F81" s="5"/>
      <c r="G81" s="132" t="s">
        <v>1</v>
      </c>
      <c r="H81" s="132"/>
      <c r="I81" s="132"/>
      <c r="J81" s="132"/>
      <c r="K81" s="132" t="s">
        <v>2</v>
      </c>
      <c r="L81" s="132"/>
      <c r="M81" s="132"/>
      <c r="O81" s="10"/>
    </row>
    <row r="82" spans="1:15" ht="22.5" customHeight="1">
      <c r="E82" s="5"/>
      <c r="F82" s="5"/>
      <c r="G82" s="129" t="s">
        <v>3</v>
      </c>
      <c r="H82" s="129"/>
      <c r="I82" s="129"/>
      <c r="J82" s="82"/>
      <c r="K82" s="129" t="s">
        <v>3</v>
      </c>
      <c r="L82" s="129"/>
      <c r="M82" s="129"/>
      <c r="O82" s="10"/>
    </row>
    <row r="83" spans="1:15" ht="22.5" customHeight="1">
      <c r="A83" s="12" t="s">
        <v>23</v>
      </c>
      <c r="B83" s="13"/>
      <c r="C83" s="13"/>
      <c r="D83" s="13"/>
      <c r="E83" s="6" t="s">
        <v>5</v>
      </c>
      <c r="G83" s="7" t="s">
        <v>228</v>
      </c>
      <c r="H83" s="8"/>
      <c r="I83" s="7" t="s">
        <v>200</v>
      </c>
      <c r="J83" s="7"/>
      <c r="K83" s="7" t="s">
        <v>228</v>
      </c>
      <c r="L83" s="8"/>
      <c r="M83" s="7" t="s">
        <v>200</v>
      </c>
      <c r="O83" s="10"/>
    </row>
    <row r="84" spans="1:15" ht="22.5" customHeight="1">
      <c r="A84" s="12"/>
      <c r="B84" s="13"/>
      <c r="C84" s="13"/>
      <c r="D84" s="13"/>
      <c r="G84" s="7"/>
      <c r="H84" s="8"/>
      <c r="I84" s="7"/>
      <c r="J84" s="7"/>
      <c r="K84" s="7"/>
      <c r="L84" s="8"/>
      <c r="M84" s="7"/>
      <c r="O84" s="10"/>
    </row>
    <row r="85" spans="1:15" ht="22.5" customHeight="1">
      <c r="A85" s="2"/>
      <c r="B85" s="13"/>
      <c r="C85" s="13"/>
      <c r="D85" s="13"/>
      <c r="E85" s="35"/>
      <c r="F85" s="35"/>
      <c r="G85" s="130" t="s">
        <v>154</v>
      </c>
      <c r="H85" s="130"/>
      <c r="I85" s="130"/>
      <c r="J85" s="130"/>
      <c r="K85" s="130"/>
      <c r="L85" s="130"/>
      <c r="M85" s="130"/>
      <c r="O85" s="10"/>
    </row>
    <row r="86" spans="1:15" ht="22.5" customHeight="1">
      <c r="A86" s="9" t="s">
        <v>34</v>
      </c>
      <c r="G86" s="10"/>
      <c r="H86" s="10"/>
      <c r="I86" s="10"/>
      <c r="J86" s="10"/>
      <c r="K86" s="10"/>
      <c r="L86" s="10"/>
      <c r="M86" s="10"/>
      <c r="O86" s="10"/>
    </row>
    <row r="87" spans="1:15" ht="22.5" customHeight="1">
      <c r="A87" s="1" t="s">
        <v>35</v>
      </c>
      <c r="E87" s="6">
        <v>13</v>
      </c>
      <c r="G87" s="10"/>
      <c r="H87" s="10"/>
      <c r="I87" s="10"/>
      <c r="J87" s="10"/>
      <c r="K87" s="10"/>
      <c r="L87" s="10"/>
      <c r="M87" s="10"/>
      <c r="O87" s="10"/>
    </row>
    <row r="88" spans="1:15" ht="22.5" customHeight="1">
      <c r="B88" s="1" t="s">
        <v>111</v>
      </c>
      <c r="G88" s="10"/>
      <c r="H88" s="10"/>
      <c r="I88" s="10"/>
      <c r="J88" s="10"/>
      <c r="K88" s="10"/>
      <c r="L88" s="10"/>
      <c r="M88" s="10"/>
      <c r="O88" s="10"/>
    </row>
    <row r="89" spans="1:15" ht="22.5" customHeight="1" thickBot="1">
      <c r="B89" s="125" t="s">
        <v>234</v>
      </c>
      <c r="G89" s="30">
        <v>22192307700</v>
      </c>
      <c r="H89" s="36"/>
      <c r="I89" s="30">
        <v>22192307700</v>
      </c>
      <c r="J89" s="23"/>
      <c r="K89" s="30">
        <v>22192307700</v>
      </c>
      <c r="L89" s="21"/>
      <c r="M89" s="30">
        <v>22192307700</v>
      </c>
      <c r="O89" s="10"/>
    </row>
    <row r="90" spans="1:15" ht="22.5" customHeight="1" thickTop="1">
      <c r="B90" s="1" t="s">
        <v>112</v>
      </c>
      <c r="G90" s="23"/>
      <c r="H90" s="36"/>
      <c r="I90" s="23"/>
      <c r="J90" s="23"/>
      <c r="K90" s="23"/>
      <c r="L90" s="21"/>
      <c r="M90" s="23"/>
      <c r="O90" s="10"/>
    </row>
    <row r="91" spans="1:15" ht="22.5" customHeight="1">
      <c r="B91" s="125" t="s">
        <v>235</v>
      </c>
      <c r="G91" s="21">
        <v>21749999850</v>
      </c>
      <c r="H91" s="36"/>
      <c r="I91" s="21">
        <v>21749999850</v>
      </c>
      <c r="J91" s="21"/>
      <c r="K91" s="21">
        <v>21749999850</v>
      </c>
      <c r="L91" s="21"/>
      <c r="M91" s="21">
        <v>21749999850</v>
      </c>
      <c r="O91" s="10"/>
    </row>
    <row r="92" spans="1:15" ht="22.5" customHeight="1">
      <c r="A92" s="1" t="s">
        <v>36</v>
      </c>
      <c r="E92" s="6">
        <v>14</v>
      </c>
      <c r="G92" s="21">
        <v>19279777633</v>
      </c>
      <c r="H92" s="36"/>
      <c r="I92" s="21">
        <v>19279777633</v>
      </c>
      <c r="J92" s="21"/>
      <c r="K92" s="21">
        <v>19279777633</v>
      </c>
      <c r="L92" s="21"/>
      <c r="M92" s="21">
        <v>19279777633</v>
      </c>
      <c r="O92" s="10"/>
    </row>
    <row r="93" spans="1:15" ht="22.5" customHeight="1">
      <c r="A93" s="1" t="s">
        <v>78</v>
      </c>
      <c r="G93" s="21">
        <v>0</v>
      </c>
      <c r="H93" s="36"/>
      <c r="I93" s="21">
        <v>0</v>
      </c>
      <c r="J93" s="21"/>
      <c r="K93" s="21">
        <v>221308748</v>
      </c>
      <c r="L93" s="21"/>
      <c r="M93" s="21">
        <v>221308748</v>
      </c>
      <c r="O93" s="10"/>
    </row>
    <row r="94" spans="1:15" ht="22.5" customHeight="1">
      <c r="A94" s="1" t="s">
        <v>37</v>
      </c>
      <c r="G94" s="36"/>
      <c r="H94" s="36"/>
      <c r="I94" s="36"/>
      <c r="J94" s="36"/>
      <c r="K94" s="36"/>
      <c r="L94" s="36"/>
      <c r="M94" s="36"/>
      <c r="O94" s="10"/>
    </row>
    <row r="95" spans="1:15" ht="22.5" customHeight="1">
      <c r="B95" s="1" t="s">
        <v>113</v>
      </c>
      <c r="G95" s="21"/>
      <c r="H95" s="21"/>
      <c r="I95" s="21"/>
      <c r="J95" s="21"/>
      <c r="L95" s="21"/>
      <c r="O95" s="10"/>
    </row>
    <row r="96" spans="1:15" ht="22.5" customHeight="1">
      <c r="A96" s="1" t="s">
        <v>114</v>
      </c>
      <c r="E96" s="6">
        <v>14</v>
      </c>
      <c r="G96" s="21">
        <v>2219230770</v>
      </c>
      <c r="H96" s="21"/>
      <c r="I96" s="21">
        <v>1638780000</v>
      </c>
      <c r="J96" s="21"/>
      <c r="K96" s="21">
        <v>2219230770</v>
      </c>
      <c r="L96" s="21"/>
      <c r="M96" s="21">
        <v>1638780000</v>
      </c>
      <c r="O96" s="10"/>
    </row>
    <row r="97" spans="1:15" ht="22.5" customHeight="1">
      <c r="B97" s="1" t="s">
        <v>38</v>
      </c>
      <c r="G97" s="21">
        <v>60927822828</v>
      </c>
      <c r="H97" s="36"/>
      <c r="I97" s="21">
        <v>59821028087</v>
      </c>
      <c r="J97" s="21"/>
      <c r="K97" s="21">
        <v>32083870316</v>
      </c>
      <c r="L97" s="36"/>
      <c r="M97" s="21">
        <v>35071141316</v>
      </c>
      <c r="O97" s="10"/>
    </row>
    <row r="98" spans="1:15" ht="22.5" customHeight="1">
      <c r="A98" s="1" t="s">
        <v>39</v>
      </c>
      <c r="G98" s="27">
        <v>-6179449481</v>
      </c>
      <c r="H98" s="36"/>
      <c r="I98" s="27">
        <v>-4460976921</v>
      </c>
      <c r="J98" s="21"/>
      <c r="K98" s="27">
        <v>96654269</v>
      </c>
      <c r="L98" s="21"/>
      <c r="M98" s="27">
        <v>489808016</v>
      </c>
      <c r="O98" s="10"/>
    </row>
    <row r="99" spans="1:15" s="2" customFormat="1" ht="22.5" customHeight="1">
      <c r="A99" s="2" t="s">
        <v>213</v>
      </c>
      <c r="E99" s="5"/>
      <c r="F99" s="5"/>
      <c r="G99" s="22">
        <f>SUM(G91:G98)</f>
        <v>97997381600</v>
      </c>
      <c r="H99" s="39"/>
      <c r="I99" s="22">
        <f>SUM(I91:I98)</f>
        <v>98028608649</v>
      </c>
      <c r="J99" s="22"/>
      <c r="K99" s="22">
        <f>SUM(K91:K98)</f>
        <v>75650841586</v>
      </c>
      <c r="L99" s="22"/>
      <c r="M99" s="22">
        <f>SUM(M91:M98)</f>
        <v>78450815563</v>
      </c>
      <c r="O99" s="10"/>
    </row>
    <row r="100" spans="1:15" ht="22.5" customHeight="1">
      <c r="A100" s="1" t="s">
        <v>126</v>
      </c>
      <c r="G100" s="21">
        <v>9136071824</v>
      </c>
      <c r="H100" s="36"/>
      <c r="I100" s="21">
        <v>9374660296</v>
      </c>
      <c r="J100" s="21"/>
      <c r="K100" s="21">
        <v>0</v>
      </c>
      <c r="L100" s="21"/>
      <c r="M100" s="21">
        <v>0</v>
      </c>
      <c r="O100" s="10"/>
    </row>
    <row r="101" spans="1:15" ht="22.5" customHeight="1">
      <c r="A101" s="13" t="s">
        <v>40</v>
      </c>
      <c r="B101" s="2"/>
      <c r="C101" s="2"/>
      <c r="D101" s="2"/>
      <c r="G101" s="28">
        <f>SUM(G99:G100)</f>
        <v>107133453424</v>
      </c>
      <c r="H101" s="23"/>
      <c r="I101" s="28">
        <f>SUM(I99:I100)</f>
        <v>107403268945</v>
      </c>
      <c r="J101" s="29"/>
      <c r="K101" s="28">
        <f>SUM(K99:K100)</f>
        <v>75650841586</v>
      </c>
      <c r="L101" s="23"/>
      <c r="M101" s="28">
        <f>SUM(M99:M100)</f>
        <v>78450815563</v>
      </c>
      <c r="O101" s="10"/>
    </row>
    <row r="102" spans="1:15" ht="9.9499999999999993" customHeight="1">
      <c r="A102" s="2"/>
      <c r="B102" s="2"/>
      <c r="C102" s="2"/>
      <c r="D102" s="2"/>
      <c r="E102" s="3"/>
      <c r="F102" s="3"/>
      <c r="G102" s="3"/>
      <c r="H102" s="3"/>
      <c r="I102" s="3"/>
      <c r="J102" s="3"/>
      <c r="K102" s="4"/>
      <c r="L102" s="4"/>
      <c r="M102" s="4"/>
      <c r="O102" s="10"/>
    </row>
    <row r="103" spans="1:15" ht="22.5" customHeight="1" thickBot="1">
      <c r="A103" s="2" t="s">
        <v>41</v>
      </c>
      <c r="G103" s="31">
        <f>G101+G76</f>
        <v>213478947903</v>
      </c>
      <c r="H103" s="23"/>
      <c r="I103" s="31">
        <f>I101+I76</f>
        <v>229578281191</v>
      </c>
      <c r="J103" s="29"/>
      <c r="K103" s="31">
        <f>K101+K76</f>
        <v>112541624620</v>
      </c>
      <c r="L103" s="23"/>
      <c r="M103" s="31">
        <f>M101+M76</f>
        <v>113720849321</v>
      </c>
      <c r="O103" s="10"/>
    </row>
    <row r="104" spans="1:15" ht="9.9499999999999993" customHeight="1" thickTop="1">
      <c r="A104" s="2"/>
      <c r="B104" s="2"/>
      <c r="C104" s="2"/>
      <c r="D104" s="2"/>
      <c r="E104" s="3"/>
      <c r="F104" s="3"/>
      <c r="G104" s="3"/>
      <c r="H104" s="3"/>
      <c r="I104" s="3"/>
      <c r="J104" s="3"/>
      <c r="K104" s="4"/>
      <c r="L104" s="4"/>
      <c r="M104" s="4"/>
    </row>
    <row r="105" spans="1:15" ht="22.35" customHeight="1">
      <c r="G105" s="10"/>
      <c r="I105" s="10"/>
      <c r="K105" s="10"/>
      <c r="M105" s="10"/>
    </row>
    <row r="106" spans="1:15" ht="22.35" customHeight="1">
      <c r="G106" s="33"/>
      <c r="I106" s="10"/>
      <c r="K106" s="33"/>
      <c r="M106" s="10"/>
    </row>
    <row r="107" spans="1:15" ht="22.35" customHeight="1">
      <c r="K107" s="104"/>
    </row>
    <row r="108" spans="1:15" ht="22.35" customHeight="1">
      <c r="K108" s="104"/>
    </row>
    <row r="109" spans="1:15" ht="22.35" customHeight="1">
      <c r="K109" s="104"/>
    </row>
  </sheetData>
  <mergeCells count="20">
    <mergeCell ref="A44:M44"/>
    <mergeCell ref="G46:J46"/>
    <mergeCell ref="K46:M46"/>
    <mergeCell ref="G50:M50"/>
    <mergeCell ref="A78:M78"/>
    <mergeCell ref="G47:I47"/>
    <mergeCell ref="K47:M47"/>
    <mergeCell ref="A6:C6"/>
    <mergeCell ref="G4:J4"/>
    <mergeCell ref="K4:M4"/>
    <mergeCell ref="G7:M7"/>
    <mergeCell ref="A43:M43"/>
    <mergeCell ref="G5:I5"/>
    <mergeCell ref="K5:M5"/>
    <mergeCell ref="G82:I82"/>
    <mergeCell ref="K82:M82"/>
    <mergeCell ref="G85:M85"/>
    <mergeCell ref="A79:M79"/>
    <mergeCell ref="G81:J81"/>
    <mergeCell ref="K81:M81"/>
  </mergeCells>
  <pageMargins left="0.8" right="0.5" top="0.48" bottom="0.5" header="0.5" footer="0.5"/>
  <pageSetup paperSize="9" scale="74" firstPageNumber="7" fitToHeight="2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  <rowBreaks count="2" manualBreakCount="2">
    <brk id="42" max="16383" man="1"/>
    <brk id="77" max="16383" man="1"/>
  </rowBreaks>
  <ignoredErrors>
    <ignoredError sqref="H6 J6 L6 J48 J8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32292-1882-47C6-A455-52FD262901FA}">
  <dimension ref="A1:R60"/>
  <sheetViews>
    <sheetView view="pageBreakPreview" zoomScale="90" zoomScaleNormal="100" zoomScaleSheetLayoutView="90" workbookViewId="0">
      <selection sqref="A1:M1"/>
    </sheetView>
  </sheetViews>
  <sheetFormatPr defaultColWidth="9.125" defaultRowHeight="22.5" customHeight="1"/>
  <cols>
    <col min="1" max="2" width="2.625" style="14" customWidth="1"/>
    <col min="3" max="3" width="57.5" style="14" customWidth="1"/>
    <col min="4" max="4" width="0.5" style="14" customWidth="1"/>
    <col min="5" max="5" width="7.625" style="84" customWidth="1"/>
    <col min="6" max="6" width="0.5" style="14" customWidth="1"/>
    <col min="7" max="7" width="13" style="14" customWidth="1"/>
    <col min="8" max="8" width="1.125" style="16" customWidth="1"/>
    <col min="9" max="9" width="13" style="14" customWidth="1"/>
    <col min="10" max="10" width="1.125" style="14" customWidth="1"/>
    <col min="11" max="11" width="12.625" style="14" customWidth="1"/>
    <col min="12" max="12" width="1.125" style="14" customWidth="1"/>
    <col min="13" max="13" width="12.375" style="14" customWidth="1"/>
    <col min="14" max="14" width="9.125" style="14"/>
    <col min="15" max="15" width="12.375" style="14" bestFit="1" customWidth="1"/>
    <col min="16" max="16" width="13.625" style="14" bestFit="1" customWidth="1"/>
    <col min="17" max="17" width="9.125" style="14"/>
    <col min="18" max="18" width="12.375" style="14" bestFit="1" customWidth="1"/>
    <col min="19" max="16384" width="9.125" style="14"/>
  </cols>
  <sheetData>
    <row r="1" spans="1:15" ht="22.5" customHeight="1">
      <c r="A1" s="131" t="s">
        <v>116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spans="1:15" ht="22.5" customHeight="1">
      <c r="A2" s="131" t="s">
        <v>156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</row>
    <row r="3" spans="1:15" ht="5.0999999999999996" customHeight="1">
      <c r="A3" s="15"/>
      <c r="B3" s="15"/>
      <c r="C3" s="15"/>
      <c r="D3" s="62"/>
      <c r="E3" s="63"/>
      <c r="F3" s="62"/>
      <c r="G3" s="64"/>
      <c r="H3" s="64"/>
      <c r="I3" s="64"/>
      <c r="J3" s="62"/>
      <c r="K3" s="64"/>
      <c r="L3" s="64"/>
      <c r="M3" s="64"/>
    </row>
    <row r="4" spans="1:15" ht="21.6" customHeight="1">
      <c r="A4" s="15"/>
      <c r="B4" s="15"/>
      <c r="C4" s="15"/>
      <c r="D4" s="3"/>
      <c r="E4" s="6"/>
      <c r="F4" s="3"/>
      <c r="G4" s="132" t="s">
        <v>1</v>
      </c>
      <c r="H4" s="132"/>
      <c r="I4" s="132"/>
      <c r="J4" s="3"/>
      <c r="K4" s="132" t="s">
        <v>2</v>
      </c>
      <c r="L4" s="132"/>
      <c r="M4" s="132"/>
    </row>
    <row r="5" spans="1:15" ht="21.95" customHeight="1">
      <c r="A5" s="15"/>
      <c r="B5" s="15"/>
      <c r="C5" s="15"/>
      <c r="D5" s="29"/>
      <c r="E5" s="6"/>
      <c r="F5" s="29"/>
      <c r="G5" s="133" t="s">
        <v>155</v>
      </c>
      <c r="H5" s="133"/>
      <c r="I5" s="133"/>
      <c r="J5" s="29"/>
      <c r="K5" s="133" t="s">
        <v>155</v>
      </c>
      <c r="L5" s="133"/>
      <c r="M5" s="133"/>
    </row>
    <row r="6" spans="1:15" ht="21.6" customHeight="1">
      <c r="A6" s="15"/>
      <c r="B6" s="15"/>
      <c r="C6" s="15"/>
      <c r="D6" s="7"/>
      <c r="E6" s="6" t="s">
        <v>5</v>
      </c>
      <c r="F6" s="7"/>
      <c r="G6" s="7" t="s">
        <v>228</v>
      </c>
      <c r="H6" s="8"/>
      <c r="I6" s="7" t="s">
        <v>200</v>
      </c>
      <c r="J6" s="7"/>
      <c r="K6" s="7" t="s">
        <v>228</v>
      </c>
      <c r="L6" s="8"/>
      <c r="M6" s="7" t="s">
        <v>200</v>
      </c>
    </row>
    <row r="7" spans="1:15" ht="20.100000000000001" customHeight="1">
      <c r="A7" s="15"/>
      <c r="B7" s="15"/>
      <c r="E7" s="6"/>
      <c r="F7" s="6"/>
      <c r="G7" s="130" t="s">
        <v>154</v>
      </c>
      <c r="H7" s="130"/>
      <c r="I7" s="130"/>
      <c r="J7" s="130"/>
      <c r="K7" s="130"/>
      <c r="L7" s="130"/>
      <c r="M7" s="130"/>
    </row>
    <row r="8" spans="1:15" ht="21.95" customHeight="1">
      <c r="A8" s="14" t="s">
        <v>42</v>
      </c>
      <c r="D8" s="23"/>
      <c r="E8" s="6" t="s">
        <v>232</v>
      </c>
      <c r="F8" s="23"/>
      <c r="G8" s="21">
        <v>41238526835</v>
      </c>
      <c r="H8" s="23"/>
      <c r="I8" s="21">
        <v>71882029519</v>
      </c>
      <c r="J8" s="23"/>
      <c r="K8" s="21">
        <v>0</v>
      </c>
      <c r="L8" s="23"/>
      <c r="M8" s="21">
        <v>0</v>
      </c>
    </row>
    <row r="9" spans="1:15" ht="21.95" customHeight="1">
      <c r="A9" s="14" t="s">
        <v>172</v>
      </c>
      <c r="D9" s="23"/>
      <c r="E9" s="6">
        <v>4</v>
      </c>
      <c r="F9" s="23"/>
      <c r="G9" s="65">
        <v>2436622679</v>
      </c>
      <c r="H9" s="23"/>
      <c r="I9" s="65">
        <v>2843190606</v>
      </c>
      <c r="J9" s="23"/>
      <c r="K9" s="21">
        <v>0</v>
      </c>
      <c r="L9" s="23"/>
      <c r="M9" s="21">
        <v>0</v>
      </c>
    </row>
    <row r="10" spans="1:15" ht="21.6" customHeight="1">
      <c r="A10" s="11" t="s">
        <v>43</v>
      </c>
      <c r="B10" s="11"/>
      <c r="D10" s="23"/>
      <c r="E10" s="6" t="s">
        <v>245</v>
      </c>
      <c r="F10" s="23"/>
      <c r="G10" s="27">
        <v>-37754853493</v>
      </c>
      <c r="H10" s="23"/>
      <c r="I10" s="27">
        <v>-69286595909</v>
      </c>
      <c r="J10" s="23"/>
      <c r="K10" s="27">
        <v>0</v>
      </c>
      <c r="L10" s="23"/>
      <c r="M10" s="27">
        <v>0</v>
      </c>
    </row>
    <row r="11" spans="1:15" s="15" customFormat="1" ht="21" customHeight="1">
      <c r="A11" s="13" t="s">
        <v>44</v>
      </c>
      <c r="B11" s="13"/>
      <c r="D11" s="29"/>
      <c r="E11" s="5"/>
      <c r="F11" s="29"/>
      <c r="G11" s="22">
        <f>SUM(G8:G10)</f>
        <v>5920296021</v>
      </c>
      <c r="H11" s="29"/>
      <c r="I11" s="22">
        <f>SUM(I8:I10)</f>
        <v>5438624216</v>
      </c>
      <c r="J11" s="29"/>
      <c r="K11" s="22">
        <f>SUM(K8:K10)</f>
        <v>0</v>
      </c>
      <c r="L11" s="29"/>
      <c r="M11" s="22">
        <f>SUM(M8:M10)</f>
        <v>0</v>
      </c>
    </row>
    <row r="12" spans="1:15" ht="6.6" customHeight="1">
      <c r="A12" s="15"/>
      <c r="B12" s="15"/>
      <c r="C12" s="15"/>
      <c r="D12" s="62"/>
      <c r="E12" s="63"/>
      <c r="F12" s="62"/>
      <c r="G12" s="64"/>
      <c r="H12" s="64"/>
      <c r="I12" s="64"/>
      <c r="J12" s="62"/>
      <c r="K12" s="64"/>
      <c r="L12" s="64"/>
      <c r="M12" s="64"/>
    </row>
    <row r="13" spans="1:15" s="15" customFormat="1" ht="21.95" customHeight="1">
      <c r="A13" s="11" t="s">
        <v>45</v>
      </c>
      <c r="B13" s="11"/>
      <c r="D13" s="29"/>
      <c r="E13" s="6">
        <v>4</v>
      </c>
      <c r="F13" s="29"/>
      <c r="G13" s="21">
        <v>300954131</v>
      </c>
      <c r="H13" s="23"/>
      <c r="I13" s="21">
        <v>275444865</v>
      </c>
      <c r="J13" s="29"/>
      <c r="K13" s="21">
        <v>462940898</v>
      </c>
      <c r="L13" s="23"/>
      <c r="M13" s="21">
        <v>503615559</v>
      </c>
    </row>
    <row r="14" spans="1:15" ht="21.95" customHeight="1">
      <c r="A14" s="14" t="s">
        <v>47</v>
      </c>
      <c r="D14" s="23"/>
      <c r="E14" s="6">
        <v>4</v>
      </c>
      <c r="F14" s="23"/>
      <c r="G14" s="21">
        <v>1830732915</v>
      </c>
      <c r="H14" s="23"/>
      <c r="I14" s="21">
        <v>499612544</v>
      </c>
      <c r="J14" s="23"/>
      <c r="K14" s="21">
        <v>276022195</v>
      </c>
      <c r="L14" s="23"/>
      <c r="M14" s="21">
        <v>235467126</v>
      </c>
    </row>
    <row r="15" spans="1:15" ht="22.5" customHeight="1">
      <c r="A15" s="14" t="s">
        <v>46</v>
      </c>
      <c r="D15" s="23"/>
      <c r="E15" s="6" t="s">
        <v>233</v>
      </c>
      <c r="F15" s="23"/>
      <c r="G15" s="21">
        <v>17352269</v>
      </c>
      <c r="H15" s="23"/>
      <c r="I15" s="21">
        <v>26513791</v>
      </c>
      <c r="J15" s="23"/>
      <c r="K15" s="21">
        <v>2171830423</v>
      </c>
      <c r="L15" s="23"/>
      <c r="M15" s="21">
        <v>2484409404</v>
      </c>
    </row>
    <row r="16" spans="1:15" ht="22.5" customHeight="1">
      <c r="A16" s="14" t="s">
        <v>48</v>
      </c>
      <c r="D16" s="23"/>
      <c r="E16" s="6" t="s">
        <v>244</v>
      </c>
      <c r="F16" s="23"/>
      <c r="G16" s="21">
        <v>1008741633</v>
      </c>
      <c r="H16" s="23"/>
      <c r="I16" s="21">
        <v>209055021</v>
      </c>
      <c r="J16" s="23"/>
      <c r="K16" s="21">
        <v>23198083</v>
      </c>
      <c r="L16" s="23"/>
      <c r="M16" s="21">
        <v>19875186</v>
      </c>
      <c r="O16" s="19"/>
    </row>
    <row r="17" spans="1:18" ht="22.5" customHeight="1">
      <c r="A17" s="11" t="s">
        <v>49</v>
      </c>
      <c r="B17" s="11"/>
      <c r="C17" s="11"/>
      <c r="D17" s="23"/>
      <c r="E17" s="6" t="s">
        <v>245</v>
      </c>
      <c r="F17" s="23"/>
      <c r="G17" s="23">
        <v>-3037429146</v>
      </c>
      <c r="H17" s="66"/>
      <c r="I17" s="23">
        <v>-2778700632</v>
      </c>
      <c r="J17" s="23"/>
      <c r="K17" s="23">
        <v>-922182136</v>
      </c>
      <c r="L17" s="23"/>
      <c r="M17" s="23">
        <v>-1078091785</v>
      </c>
      <c r="P17" s="19"/>
    </row>
    <row r="18" spans="1:18" ht="21.95" customHeight="1">
      <c r="A18" s="11" t="s">
        <v>223</v>
      </c>
      <c r="B18" s="11"/>
      <c r="C18" s="11"/>
      <c r="D18" s="23"/>
      <c r="E18" s="6"/>
      <c r="F18" s="23"/>
      <c r="G18" s="23">
        <v>0</v>
      </c>
      <c r="H18" s="66"/>
      <c r="I18" s="23">
        <v>661079766</v>
      </c>
      <c r="J18" s="23"/>
      <c r="K18" s="23">
        <v>0</v>
      </c>
      <c r="L18" s="23"/>
      <c r="M18" s="23">
        <v>0</v>
      </c>
      <c r="O18" s="33"/>
      <c r="P18" s="33"/>
      <c r="R18" s="98"/>
    </row>
    <row r="19" spans="1:18" ht="21" customHeight="1">
      <c r="A19" s="11" t="s">
        <v>127</v>
      </c>
      <c r="B19" s="11"/>
      <c r="C19" s="11"/>
      <c r="D19" s="23"/>
      <c r="E19" s="6"/>
      <c r="F19" s="23"/>
      <c r="G19" s="23">
        <v>133450269</v>
      </c>
      <c r="H19" s="66"/>
      <c r="I19" s="23">
        <v>-30132370</v>
      </c>
      <c r="J19" s="23"/>
      <c r="K19" s="23">
        <v>-18452909</v>
      </c>
      <c r="L19" s="23"/>
      <c r="M19" s="23">
        <v>79070896</v>
      </c>
    </row>
    <row r="20" spans="1:18" ht="22.5" customHeight="1">
      <c r="A20" s="11" t="s">
        <v>131</v>
      </c>
      <c r="B20" s="11"/>
      <c r="C20" s="11"/>
      <c r="D20" s="23"/>
      <c r="E20" s="6"/>
      <c r="F20" s="23"/>
      <c r="G20" s="23">
        <v>792661750</v>
      </c>
      <c r="H20" s="66"/>
      <c r="I20" s="23">
        <v>-102457722</v>
      </c>
      <c r="J20" s="23"/>
      <c r="K20" s="23">
        <v>0</v>
      </c>
      <c r="L20" s="23"/>
      <c r="M20" s="23">
        <v>0</v>
      </c>
      <c r="P20" s="19"/>
    </row>
    <row r="21" spans="1:18" ht="22.5" customHeight="1">
      <c r="A21" s="14" t="s">
        <v>50</v>
      </c>
      <c r="D21" s="23"/>
      <c r="E21" s="6">
        <v>4</v>
      </c>
      <c r="F21" s="23"/>
      <c r="G21" s="21">
        <v>-4442618930</v>
      </c>
      <c r="H21" s="23"/>
      <c r="I21" s="21">
        <v>-2976667556</v>
      </c>
      <c r="J21" s="23"/>
      <c r="K21" s="23">
        <v>-923940136</v>
      </c>
      <c r="L21" s="23"/>
      <c r="M21" s="23">
        <v>-347775305</v>
      </c>
      <c r="O21" s="19"/>
    </row>
    <row r="22" spans="1:18" s="11" customFormat="1" ht="22.5" customHeight="1">
      <c r="A22" s="14" t="s">
        <v>136</v>
      </c>
      <c r="B22" s="14"/>
      <c r="C22" s="14"/>
      <c r="D22" s="23"/>
      <c r="E22" s="6">
        <v>8</v>
      </c>
      <c r="F22" s="23"/>
      <c r="G22" s="27">
        <v>3815195091</v>
      </c>
      <c r="H22" s="23"/>
      <c r="I22" s="27">
        <v>5391157218</v>
      </c>
      <c r="J22" s="23"/>
      <c r="K22" s="27">
        <v>0</v>
      </c>
      <c r="L22" s="23"/>
      <c r="M22" s="27">
        <v>0</v>
      </c>
    </row>
    <row r="23" spans="1:18" ht="22.5" customHeight="1">
      <c r="A23" s="15" t="s">
        <v>51</v>
      </c>
      <c r="B23" s="15"/>
      <c r="C23" s="15"/>
      <c r="D23" s="29"/>
      <c r="E23" s="5"/>
      <c r="F23" s="29"/>
      <c r="G23" s="67">
        <f>SUM(G11:G22)</f>
        <v>6339336003</v>
      </c>
      <c r="H23" s="68"/>
      <c r="I23" s="67">
        <f>SUM(I11:I22)</f>
        <v>6613529141</v>
      </c>
      <c r="J23" s="29"/>
      <c r="K23" s="67">
        <f>SUM(K11:K22)</f>
        <v>1069416418</v>
      </c>
      <c r="L23" s="29"/>
      <c r="M23" s="67">
        <f>SUM(M11:M22)</f>
        <v>1896571081</v>
      </c>
      <c r="O23" s="98"/>
    </row>
    <row r="24" spans="1:18" ht="22.5" customHeight="1">
      <c r="A24" s="14" t="s">
        <v>143</v>
      </c>
      <c r="D24" s="23"/>
      <c r="E24" s="84">
        <v>18</v>
      </c>
      <c r="F24" s="23"/>
      <c r="G24" s="27">
        <v>-860308901</v>
      </c>
      <c r="H24" s="23"/>
      <c r="I24" s="27">
        <v>-937344240</v>
      </c>
      <c r="J24" s="23"/>
      <c r="K24" s="27">
        <v>3763328</v>
      </c>
      <c r="L24" s="23"/>
      <c r="M24" s="27">
        <v>6888458</v>
      </c>
    </row>
    <row r="25" spans="1:18" ht="21.6" customHeight="1">
      <c r="A25" s="13" t="s">
        <v>169</v>
      </c>
      <c r="D25" s="29"/>
      <c r="E25" s="69"/>
      <c r="F25" s="29"/>
      <c r="G25" s="28">
        <f>SUM(G23:G24)</f>
        <v>5479027102</v>
      </c>
      <c r="H25" s="29"/>
      <c r="I25" s="28">
        <f>SUM(I23:I24)</f>
        <v>5676184901</v>
      </c>
      <c r="J25" s="29"/>
      <c r="K25" s="28">
        <f>SUM(K23:K24)</f>
        <v>1073179746</v>
      </c>
      <c r="L25" s="23"/>
      <c r="M25" s="28">
        <f>SUM(M23:M24)</f>
        <v>1903459539</v>
      </c>
    </row>
    <row r="26" spans="1:18" ht="6" customHeight="1">
      <c r="A26" s="15"/>
      <c r="B26" s="15"/>
      <c r="C26" s="15"/>
      <c r="D26" s="62"/>
      <c r="E26" s="63"/>
      <c r="F26" s="62"/>
      <c r="G26" s="64"/>
      <c r="H26" s="64"/>
      <c r="I26" s="64"/>
      <c r="J26" s="62"/>
      <c r="K26" s="64"/>
      <c r="L26" s="64"/>
      <c r="M26" s="64"/>
    </row>
    <row r="27" spans="1:18" ht="21" customHeight="1">
      <c r="A27" s="13" t="s">
        <v>226</v>
      </c>
      <c r="B27" s="13"/>
      <c r="D27" s="29"/>
      <c r="E27" s="69"/>
      <c r="F27" s="29"/>
      <c r="G27" s="29"/>
      <c r="H27" s="29"/>
      <c r="I27" s="29"/>
      <c r="J27" s="29"/>
      <c r="K27" s="29"/>
      <c r="L27" s="23"/>
      <c r="M27" s="29"/>
    </row>
    <row r="28" spans="1:18" ht="21" customHeight="1">
      <c r="A28" s="70" t="s">
        <v>99</v>
      </c>
      <c r="B28" s="13"/>
      <c r="D28" s="29"/>
      <c r="E28" s="69"/>
      <c r="F28" s="29"/>
      <c r="G28" s="29"/>
      <c r="H28" s="29"/>
      <c r="I28" s="29"/>
      <c r="J28" s="29"/>
      <c r="K28" s="29"/>
      <c r="L28" s="23"/>
      <c r="M28" s="29"/>
    </row>
    <row r="29" spans="1:18" ht="21" customHeight="1">
      <c r="A29" s="11" t="s">
        <v>121</v>
      </c>
      <c r="B29" s="11"/>
      <c r="D29" s="29"/>
      <c r="F29" s="29"/>
      <c r="G29" s="21">
        <v>-455388454</v>
      </c>
      <c r="H29" s="29"/>
      <c r="I29" s="21">
        <v>-222097212</v>
      </c>
      <c r="J29" s="29"/>
      <c r="K29" s="21">
        <v>0</v>
      </c>
      <c r="L29" s="23"/>
      <c r="M29" s="21">
        <v>0</v>
      </c>
      <c r="O29" s="105"/>
      <c r="P29" s="98"/>
    </row>
    <row r="30" spans="1:18" ht="21" customHeight="1">
      <c r="A30" s="11" t="s">
        <v>246</v>
      </c>
      <c r="B30" s="11"/>
      <c r="D30" s="29"/>
      <c r="E30" s="6"/>
      <c r="F30" s="29"/>
      <c r="G30" s="21">
        <v>-175643647</v>
      </c>
      <c r="H30" s="29"/>
      <c r="I30" s="21">
        <v>-210511392</v>
      </c>
      <c r="J30" s="29"/>
      <c r="K30" s="21">
        <v>0</v>
      </c>
      <c r="L30" s="23"/>
      <c r="M30" s="21">
        <v>0</v>
      </c>
      <c r="O30" s="19"/>
      <c r="P30" s="19"/>
    </row>
    <row r="31" spans="1:18" ht="21" customHeight="1">
      <c r="A31" s="11" t="s">
        <v>247</v>
      </c>
      <c r="B31" s="11"/>
      <c r="D31" s="29"/>
      <c r="E31" s="6">
        <v>8</v>
      </c>
      <c r="F31" s="29"/>
      <c r="G31" s="21">
        <v>-1091708281</v>
      </c>
      <c r="H31" s="29"/>
      <c r="I31" s="21">
        <v>1765371505</v>
      </c>
      <c r="J31" s="29"/>
      <c r="K31" s="21">
        <v>0</v>
      </c>
      <c r="L31" s="23"/>
      <c r="M31" s="21">
        <v>0</v>
      </c>
      <c r="O31" s="19"/>
    </row>
    <row r="32" spans="1:18" ht="21" customHeight="1">
      <c r="A32" s="11" t="s">
        <v>190</v>
      </c>
      <c r="B32" s="11"/>
      <c r="E32" s="84">
        <v>18</v>
      </c>
      <c r="G32" s="21">
        <v>513443756</v>
      </c>
      <c r="H32" s="14"/>
      <c r="I32" s="21">
        <v>-207018824</v>
      </c>
      <c r="K32" s="21">
        <v>0</v>
      </c>
      <c r="M32" s="21">
        <v>0</v>
      </c>
      <c r="P32" s="19"/>
    </row>
    <row r="33" spans="1:15" ht="21" customHeight="1">
      <c r="A33" s="13" t="s">
        <v>100</v>
      </c>
      <c r="B33" s="11"/>
      <c r="D33" s="29"/>
      <c r="F33" s="29"/>
      <c r="G33" s="28">
        <f>SUM(G29:G32)</f>
        <v>-1209296626</v>
      </c>
      <c r="H33" s="29"/>
      <c r="I33" s="28">
        <f>SUM(I29:I32)</f>
        <v>1125744077</v>
      </c>
      <c r="J33" s="29"/>
      <c r="K33" s="28">
        <f>SUM(K29:K32)</f>
        <v>0</v>
      </c>
      <c r="L33" s="29"/>
      <c r="M33" s="28">
        <f>SUM(M29:M31)</f>
        <v>0</v>
      </c>
    </row>
    <row r="34" spans="1:15" ht="7.5" customHeight="1">
      <c r="A34" s="15"/>
      <c r="B34" s="15"/>
      <c r="C34" s="15"/>
      <c r="D34" s="62"/>
      <c r="E34" s="63"/>
      <c r="F34" s="62"/>
      <c r="G34" s="64"/>
      <c r="H34" s="64"/>
      <c r="I34" s="64"/>
      <c r="J34" s="62"/>
      <c r="K34" s="64"/>
      <c r="L34" s="64"/>
      <c r="M34" s="64"/>
    </row>
    <row r="35" spans="1:15" ht="21" customHeight="1">
      <c r="A35" s="71" t="s">
        <v>103</v>
      </c>
      <c r="B35" s="11"/>
      <c r="D35" s="29"/>
      <c r="E35" s="14"/>
      <c r="F35" s="29"/>
      <c r="G35" s="69"/>
      <c r="H35" s="29"/>
      <c r="I35" s="22"/>
      <c r="J35" s="29"/>
      <c r="K35" s="22"/>
      <c r="L35" s="29"/>
      <c r="M35" s="21"/>
    </row>
    <row r="36" spans="1:15" ht="21" customHeight="1">
      <c r="A36" s="72" t="s">
        <v>182</v>
      </c>
      <c r="B36" s="11"/>
      <c r="D36" s="29"/>
      <c r="E36" s="14"/>
      <c r="F36" s="29"/>
      <c r="G36" s="69"/>
      <c r="H36" s="29"/>
      <c r="I36" s="22"/>
      <c r="J36" s="29"/>
      <c r="K36" s="22"/>
      <c r="L36" s="29"/>
      <c r="M36" s="21"/>
    </row>
    <row r="37" spans="1:15" ht="21" customHeight="1">
      <c r="A37" s="72" t="s">
        <v>173</v>
      </c>
      <c r="B37" s="11"/>
      <c r="D37" s="29"/>
      <c r="E37" s="84">
        <v>22</v>
      </c>
      <c r="F37" s="29"/>
      <c r="G37" s="26">
        <v>-634863303</v>
      </c>
      <c r="H37" s="23"/>
      <c r="I37" s="26">
        <v>-32327860</v>
      </c>
      <c r="J37" s="23"/>
      <c r="K37" s="21">
        <v>-491442183</v>
      </c>
      <c r="L37" s="23"/>
      <c r="M37" s="21">
        <v>401871652</v>
      </c>
      <c r="O37" s="19"/>
    </row>
    <row r="38" spans="1:15" ht="21" customHeight="1">
      <c r="A38" s="11" t="s">
        <v>248</v>
      </c>
      <c r="B38" s="11"/>
      <c r="D38" s="23"/>
      <c r="F38" s="23"/>
      <c r="G38" s="21">
        <v>-19877613</v>
      </c>
      <c r="H38" s="23"/>
      <c r="I38" s="21">
        <v>3489816</v>
      </c>
      <c r="J38" s="23"/>
      <c r="K38" s="21">
        <v>0</v>
      </c>
      <c r="L38" s="23"/>
      <c r="M38" s="21">
        <v>0</v>
      </c>
      <c r="O38" s="19"/>
    </row>
    <row r="39" spans="1:15" ht="21" customHeight="1">
      <c r="A39" s="11" t="s">
        <v>247</v>
      </c>
      <c r="B39" s="11"/>
      <c r="D39" s="23"/>
      <c r="E39" s="6">
        <v>8</v>
      </c>
      <c r="F39" s="23"/>
      <c r="G39" s="21">
        <v>-7578149</v>
      </c>
      <c r="H39" s="23"/>
      <c r="I39" s="21">
        <v>11933147</v>
      </c>
      <c r="J39" s="23"/>
      <c r="K39" s="21">
        <v>0</v>
      </c>
      <c r="L39" s="23"/>
      <c r="M39" s="21">
        <v>0</v>
      </c>
    </row>
    <row r="40" spans="1:15" ht="21" customHeight="1">
      <c r="A40" s="11" t="s">
        <v>122</v>
      </c>
      <c r="B40" s="11"/>
      <c r="D40" s="23"/>
      <c r="E40" s="84">
        <v>18</v>
      </c>
      <c r="F40" s="23"/>
      <c r="G40" s="21">
        <v>97546731</v>
      </c>
      <c r="H40" s="23"/>
      <c r="I40" s="21">
        <v>-80886768</v>
      </c>
      <c r="J40" s="23"/>
      <c r="K40" s="21">
        <v>98288436</v>
      </c>
      <c r="L40" s="23"/>
      <c r="M40" s="21">
        <v>-80374330</v>
      </c>
      <c r="O40" s="19"/>
    </row>
    <row r="41" spans="1:15" s="15" customFormat="1" ht="21" customHeight="1">
      <c r="A41" s="13" t="s">
        <v>104</v>
      </c>
      <c r="B41" s="13"/>
      <c r="D41" s="29"/>
      <c r="F41" s="29"/>
      <c r="G41" s="73">
        <f>SUM(G37:G40)</f>
        <v>-564772334</v>
      </c>
      <c r="H41" s="29"/>
      <c r="I41" s="73">
        <f>SUM(I37:I40)</f>
        <v>-97791665</v>
      </c>
      <c r="J41" s="29"/>
      <c r="K41" s="73">
        <f>SUM(K37:K40)</f>
        <v>-393153747</v>
      </c>
      <c r="L41" s="29"/>
      <c r="M41" s="73">
        <f>SUM(M37:M40)</f>
        <v>321497322</v>
      </c>
    </row>
    <row r="42" spans="1:15" ht="21" customHeight="1">
      <c r="A42" s="13" t="s">
        <v>221</v>
      </c>
      <c r="B42" s="13"/>
      <c r="D42" s="29"/>
      <c r="E42" s="69"/>
      <c r="F42" s="29"/>
      <c r="G42" s="29">
        <f>G33+G41</f>
        <v>-1774068960</v>
      </c>
      <c r="H42" s="29"/>
      <c r="I42" s="29">
        <f>I33+I41</f>
        <v>1027952412</v>
      </c>
      <c r="J42" s="29"/>
      <c r="K42" s="29">
        <f>K33+K41</f>
        <v>-393153747</v>
      </c>
      <c r="L42" s="29"/>
      <c r="M42" s="29">
        <f>M33+M41</f>
        <v>321497322</v>
      </c>
    </row>
    <row r="43" spans="1:15" ht="21" customHeight="1" thickBot="1">
      <c r="A43" s="13" t="s">
        <v>192</v>
      </c>
      <c r="B43" s="13"/>
      <c r="D43" s="29"/>
      <c r="E43" s="69"/>
      <c r="F43" s="29"/>
      <c r="G43" s="74">
        <f>+G42+G25</f>
        <v>3704958142</v>
      </c>
      <c r="H43" s="29"/>
      <c r="I43" s="74">
        <f>+I42+I25</f>
        <v>6704137313</v>
      </c>
      <c r="J43" s="29"/>
      <c r="K43" s="74">
        <f>+K42+K25</f>
        <v>680025999</v>
      </c>
      <c r="L43" s="23"/>
      <c r="M43" s="74">
        <f>+M42+M25</f>
        <v>2224956861</v>
      </c>
    </row>
    <row r="44" spans="1:15" ht="5.0999999999999996" customHeight="1" thickTop="1">
      <c r="A44" s="15"/>
      <c r="B44" s="15"/>
      <c r="C44" s="15"/>
      <c r="D44" s="62"/>
      <c r="E44" s="63"/>
      <c r="F44" s="62"/>
      <c r="G44" s="64"/>
      <c r="H44" s="64"/>
      <c r="I44" s="64"/>
      <c r="J44" s="62"/>
      <c r="K44" s="64"/>
      <c r="L44" s="64"/>
      <c r="M44" s="64"/>
    </row>
    <row r="45" spans="1:15" ht="21" customHeight="1">
      <c r="A45" s="75" t="s">
        <v>222</v>
      </c>
      <c r="B45" s="76"/>
      <c r="C45" s="77"/>
      <c r="D45" s="29"/>
      <c r="E45" s="69"/>
      <c r="F45" s="29"/>
      <c r="G45" s="29"/>
      <c r="H45" s="29"/>
      <c r="I45" s="29"/>
      <c r="J45" s="29"/>
      <c r="K45" s="29"/>
      <c r="L45" s="23"/>
      <c r="M45" s="29"/>
    </row>
    <row r="46" spans="1:15" ht="21.95" customHeight="1">
      <c r="A46" s="78"/>
      <c r="B46" s="78" t="s">
        <v>214</v>
      </c>
      <c r="C46" s="77"/>
      <c r="D46" s="29"/>
      <c r="E46" s="69"/>
      <c r="F46" s="29"/>
      <c r="G46" s="23">
        <f>G48-G47</f>
        <v>5167245487</v>
      </c>
      <c r="H46" s="29"/>
      <c r="I46" s="23">
        <v>5782072318</v>
      </c>
      <c r="J46" s="29"/>
      <c r="K46" s="23">
        <v>1073179746</v>
      </c>
      <c r="L46" s="23"/>
      <c r="M46" s="23">
        <v>1903459539</v>
      </c>
      <c r="O46" s="98"/>
    </row>
    <row r="47" spans="1:15" ht="21.95" customHeight="1">
      <c r="A47" s="78"/>
      <c r="B47" s="78" t="s">
        <v>101</v>
      </c>
      <c r="C47" s="77"/>
      <c r="D47" s="29"/>
      <c r="E47" s="69"/>
      <c r="F47" s="29"/>
      <c r="G47" s="23">
        <v>311781615</v>
      </c>
      <c r="H47" s="29"/>
      <c r="I47" s="23">
        <v>-105887417</v>
      </c>
      <c r="J47" s="29"/>
      <c r="K47" s="21">
        <v>0</v>
      </c>
      <c r="L47" s="23"/>
      <c r="M47" s="21">
        <v>0</v>
      </c>
    </row>
    <row r="48" spans="1:15" ht="21.95" customHeight="1" thickBot="1">
      <c r="A48" s="75" t="s">
        <v>169</v>
      </c>
      <c r="B48" s="76"/>
      <c r="C48" s="77"/>
      <c r="D48" s="29"/>
      <c r="E48" s="69"/>
      <c r="F48" s="29"/>
      <c r="G48" s="74">
        <f>G25</f>
        <v>5479027102</v>
      </c>
      <c r="H48" s="29"/>
      <c r="I48" s="74">
        <f>SUM(I46:I47)</f>
        <v>5676184901</v>
      </c>
      <c r="J48" s="29"/>
      <c r="K48" s="74">
        <f>SUM(K46:K47)</f>
        <v>1073179746</v>
      </c>
      <c r="L48" s="23"/>
      <c r="M48" s="74">
        <f>SUM(M46:M47)</f>
        <v>1903459539</v>
      </c>
    </row>
    <row r="49" spans="1:13" ht="3.6" customHeight="1" thickTop="1">
      <c r="A49" s="15"/>
      <c r="B49" s="15"/>
      <c r="C49" s="15"/>
      <c r="D49" s="62"/>
      <c r="E49" s="63"/>
      <c r="F49" s="62"/>
      <c r="G49" s="64"/>
      <c r="H49" s="64"/>
      <c r="I49" s="64"/>
      <c r="J49" s="62"/>
      <c r="K49" s="64"/>
      <c r="L49" s="64"/>
      <c r="M49" s="64"/>
    </row>
    <row r="50" spans="1:13" ht="21.95" customHeight="1">
      <c r="A50" s="15" t="s">
        <v>193</v>
      </c>
      <c r="B50" s="15"/>
      <c r="D50" s="29"/>
      <c r="F50" s="29"/>
      <c r="G50" s="29"/>
      <c r="H50" s="29"/>
      <c r="I50" s="29"/>
      <c r="J50" s="29"/>
      <c r="K50" s="29"/>
      <c r="L50" s="29"/>
      <c r="M50" s="29"/>
    </row>
    <row r="51" spans="1:13" ht="21.95" customHeight="1">
      <c r="B51" s="78" t="s">
        <v>214</v>
      </c>
      <c r="C51" s="77"/>
      <c r="D51" s="23"/>
      <c r="F51" s="23"/>
      <c r="G51" s="21">
        <f>G53-G52</f>
        <v>3448772927</v>
      </c>
      <c r="H51" s="23"/>
      <c r="I51" s="21">
        <v>6390832511</v>
      </c>
      <c r="J51" s="23"/>
      <c r="K51" s="21">
        <v>680025999</v>
      </c>
      <c r="L51" s="23"/>
      <c r="M51" s="21">
        <v>2224956861</v>
      </c>
    </row>
    <row r="52" spans="1:13" ht="21.6" customHeight="1">
      <c r="B52" s="78" t="s">
        <v>101</v>
      </c>
      <c r="C52" s="77"/>
      <c r="D52" s="23"/>
      <c r="F52" s="23"/>
      <c r="G52" s="21">
        <v>256185215</v>
      </c>
      <c r="H52" s="23"/>
      <c r="I52" s="21">
        <v>313304802</v>
      </c>
      <c r="J52" s="23"/>
      <c r="K52" s="21">
        <v>0</v>
      </c>
      <c r="L52" s="23"/>
      <c r="M52" s="21">
        <v>0</v>
      </c>
    </row>
    <row r="53" spans="1:13" ht="21.95" customHeight="1" thickBot="1">
      <c r="A53" s="15" t="s">
        <v>192</v>
      </c>
      <c r="B53" s="15"/>
      <c r="D53" s="29"/>
      <c r="F53" s="29"/>
      <c r="G53" s="74">
        <f>G43</f>
        <v>3704958142</v>
      </c>
      <c r="H53" s="29"/>
      <c r="I53" s="74">
        <f>SUM(I51:I52)</f>
        <v>6704137313</v>
      </c>
      <c r="J53" s="29"/>
      <c r="K53" s="74">
        <f>SUM(K51:K52)</f>
        <v>680025999</v>
      </c>
      <c r="L53" s="23"/>
      <c r="M53" s="74">
        <f>SUM(M51:M52)</f>
        <v>2224956861</v>
      </c>
    </row>
    <row r="54" spans="1:13" ht="5.0999999999999996" customHeight="1" thickTop="1">
      <c r="A54" s="15"/>
      <c r="B54" s="15"/>
      <c r="C54" s="15"/>
      <c r="D54" s="62"/>
      <c r="E54" s="63"/>
      <c r="F54" s="62"/>
      <c r="G54" s="64"/>
      <c r="H54" s="64"/>
      <c r="I54" s="64"/>
      <c r="J54" s="62"/>
      <c r="K54" s="64"/>
      <c r="L54" s="64"/>
      <c r="M54" s="64"/>
    </row>
    <row r="55" spans="1:13" ht="21.95" customHeight="1" thickBot="1">
      <c r="A55" s="15" t="s">
        <v>86</v>
      </c>
      <c r="B55" s="15"/>
      <c r="C55" s="15"/>
      <c r="D55" s="15"/>
      <c r="E55" s="84">
        <v>20</v>
      </c>
      <c r="F55" s="15"/>
      <c r="G55" s="79">
        <v>2.38</v>
      </c>
      <c r="H55" s="15"/>
      <c r="I55" s="79">
        <v>3.15</v>
      </c>
      <c r="J55" s="15"/>
      <c r="K55" s="79">
        <v>0.49</v>
      </c>
      <c r="L55" s="15"/>
      <c r="M55" s="79">
        <v>1.04</v>
      </c>
    </row>
    <row r="56" spans="1:13" ht="3.6" customHeight="1" thickTop="1">
      <c r="A56" s="15"/>
      <c r="B56" s="15"/>
      <c r="C56" s="15"/>
      <c r="D56" s="62"/>
      <c r="E56" s="63"/>
      <c r="F56" s="62"/>
      <c r="G56" s="64"/>
      <c r="H56" s="64"/>
      <c r="I56" s="64"/>
      <c r="J56" s="62"/>
      <c r="K56" s="64"/>
      <c r="L56" s="64"/>
      <c r="M56" s="64"/>
    </row>
    <row r="57" spans="1:13" ht="22.5" customHeight="1">
      <c r="G57" s="19"/>
      <c r="I57" s="19"/>
      <c r="K57" s="19"/>
      <c r="M57" s="19"/>
    </row>
    <row r="58" spans="1:13" ht="22.5" customHeight="1">
      <c r="G58" s="19"/>
      <c r="I58" s="19"/>
      <c r="K58" s="19"/>
      <c r="M58" s="19"/>
    </row>
    <row r="59" spans="1:13" ht="22.5" customHeight="1">
      <c r="G59" s="19"/>
      <c r="I59" s="19"/>
      <c r="K59" s="19"/>
      <c r="M59" s="19"/>
    </row>
    <row r="60" spans="1:13" ht="22.5" customHeight="1">
      <c r="K60" s="98"/>
    </row>
  </sheetData>
  <mergeCells count="7">
    <mergeCell ref="G5:I5"/>
    <mergeCell ref="K5:M5"/>
    <mergeCell ref="G7:M7"/>
    <mergeCell ref="A1:M1"/>
    <mergeCell ref="A2:M2"/>
    <mergeCell ref="G4:I4"/>
    <mergeCell ref="K4:M4"/>
  </mergeCells>
  <pageMargins left="0.8" right="0.45" top="0.48" bottom="0.5" header="0.5" footer="0.5"/>
  <pageSetup paperSize="9" scale="64" firstPageNumber="10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หมายเหตุประกอบงบการเงินเป็นส่วนหนึ่งของงบการเงินนี้&amp;11
&amp;C&amp;"Angsana New,Regular"&amp;15&amp;P</oddFooter>
  </headerFooter>
  <ignoredErrors>
    <ignoredError sqref="J33 L33:M33" formulaRange="1"/>
    <ignoredError sqref="E8:E40 E42:E55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96122-CAE8-45A3-AAF4-1282387286A1}">
  <dimension ref="A1:AE42"/>
  <sheetViews>
    <sheetView view="pageBreakPreview" zoomScale="90" zoomScaleNormal="90" zoomScaleSheetLayoutView="90" zoomScalePageLayoutView="90" workbookViewId="0"/>
  </sheetViews>
  <sheetFormatPr defaultColWidth="9.125" defaultRowHeight="22.5" customHeight="1"/>
  <cols>
    <col min="1" max="2" width="2.375" style="14" customWidth="1"/>
    <col min="3" max="3" width="39.625" style="14" customWidth="1"/>
    <col min="4" max="4" width="7.625" style="14" customWidth="1"/>
    <col min="5" max="5" width="12.875" style="14" customWidth="1"/>
    <col min="6" max="6" width="1.125" style="14" customWidth="1"/>
    <col min="7" max="7" width="12.875" style="14" customWidth="1"/>
    <col min="8" max="8" width="1.125" style="14" customWidth="1"/>
    <col min="9" max="9" width="12.375" style="14" customWidth="1"/>
    <col min="10" max="10" width="1.125" style="14" customWidth="1"/>
    <col min="11" max="11" width="13.125" style="14" customWidth="1"/>
    <col min="12" max="12" width="1.125" style="14" customWidth="1"/>
    <col min="13" max="13" width="12.625" style="14" bestFit="1" customWidth="1"/>
    <col min="14" max="14" width="1.125" style="14" customWidth="1"/>
    <col min="15" max="15" width="12.625" style="14" customWidth="1"/>
    <col min="16" max="16" width="1.125" style="14" customWidth="1"/>
    <col min="17" max="17" width="12.625" style="14" customWidth="1"/>
    <col min="18" max="18" width="1.125" style="14" customWidth="1"/>
    <col min="19" max="19" width="12.625" style="14" customWidth="1"/>
    <col min="20" max="20" width="1.125" style="14" customWidth="1"/>
    <col min="21" max="21" width="15" style="14" customWidth="1"/>
    <col min="22" max="22" width="1.125" style="14" customWidth="1"/>
    <col min="23" max="23" width="12.625" style="14" bestFit="1" customWidth="1"/>
    <col min="24" max="24" width="1.125" style="14" customWidth="1"/>
    <col min="25" max="25" width="13.625" style="14" bestFit="1" customWidth="1"/>
    <col min="26" max="26" width="1.125" style="14" customWidth="1"/>
    <col min="27" max="27" width="12.125" style="14" customWidth="1"/>
    <col min="28" max="28" width="1.125" style="14" customWidth="1"/>
    <col min="29" max="29" width="14.5" style="15" customWidth="1"/>
    <col min="30" max="30" width="12.125" style="14" bestFit="1" customWidth="1"/>
    <col min="31" max="31" width="12.125" style="14" customWidth="1"/>
    <col min="32" max="16384" width="9.125" style="14"/>
  </cols>
  <sheetData>
    <row r="1" spans="1:30" ht="22.5" customHeight="1">
      <c r="A1" s="85" t="s">
        <v>116</v>
      </c>
      <c r="B1" s="15"/>
      <c r="C1" s="15"/>
      <c r="D1" s="15"/>
      <c r="E1" s="19"/>
      <c r="F1" s="19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2" spans="1:30" ht="22.5" customHeight="1">
      <c r="A2" s="85" t="s">
        <v>157</v>
      </c>
      <c r="B2" s="15"/>
      <c r="C2" s="15"/>
      <c r="D2" s="15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</row>
    <row r="3" spans="1:30" ht="9.9499999999999993" customHeight="1">
      <c r="A3" s="15"/>
      <c r="B3" s="15"/>
      <c r="C3" s="15"/>
      <c r="D3" s="15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86"/>
    </row>
    <row r="4" spans="1:30" ht="22.5" customHeight="1">
      <c r="D4" s="15"/>
      <c r="E4" s="134" t="s">
        <v>1</v>
      </c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</row>
    <row r="5" spans="1:30" ht="22.5" customHeight="1">
      <c r="D5" s="15"/>
      <c r="E5" s="59"/>
      <c r="F5" s="59"/>
      <c r="G5" s="16"/>
      <c r="H5" s="16"/>
      <c r="I5" s="135" t="s">
        <v>37</v>
      </c>
      <c r="J5" s="135"/>
      <c r="K5" s="135"/>
      <c r="L5" s="87"/>
      <c r="M5" s="135" t="s">
        <v>39</v>
      </c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88"/>
      <c r="Y5" s="88"/>
      <c r="Z5" s="88"/>
      <c r="AA5" s="88"/>
      <c r="AB5" s="16"/>
      <c r="AC5" s="59"/>
    </row>
    <row r="6" spans="1:30" ht="22.5" customHeight="1">
      <c r="D6" s="15"/>
      <c r="E6" s="59"/>
      <c r="F6" s="59"/>
      <c r="G6" s="16"/>
      <c r="H6" s="16"/>
      <c r="I6" s="88"/>
      <c r="J6" s="88"/>
      <c r="K6" s="88"/>
      <c r="L6" s="87"/>
      <c r="M6" s="88"/>
      <c r="N6" s="88"/>
      <c r="O6" s="88"/>
      <c r="P6" s="88"/>
      <c r="Q6" s="88"/>
      <c r="R6" s="88"/>
      <c r="S6" s="88" t="s">
        <v>107</v>
      </c>
      <c r="T6" s="88"/>
      <c r="U6" s="88"/>
      <c r="V6" s="88"/>
      <c r="W6" s="88"/>
      <c r="X6" s="88"/>
      <c r="Y6" s="88"/>
      <c r="Z6" s="88"/>
      <c r="AA6" s="88"/>
      <c r="AB6" s="16"/>
      <c r="AC6" s="59"/>
    </row>
    <row r="7" spans="1:30" ht="22.5" customHeight="1">
      <c r="D7" s="15"/>
      <c r="E7" s="59"/>
      <c r="F7" s="59"/>
      <c r="G7" s="16"/>
      <c r="H7" s="16"/>
      <c r="I7" s="88"/>
      <c r="J7" s="88"/>
      <c r="K7" s="88"/>
      <c r="L7" s="88"/>
      <c r="M7" s="88"/>
      <c r="N7" s="88"/>
      <c r="O7" s="88"/>
      <c r="P7" s="16"/>
      <c r="Q7" s="16"/>
      <c r="R7" s="88"/>
      <c r="S7" s="88" t="s">
        <v>202</v>
      </c>
      <c r="T7" s="88"/>
      <c r="U7" s="88"/>
      <c r="V7" s="88"/>
      <c r="W7" s="88"/>
      <c r="X7" s="88"/>
      <c r="Y7" s="88"/>
      <c r="Z7" s="88"/>
      <c r="AA7" s="88"/>
      <c r="AB7" s="16"/>
      <c r="AC7" s="59"/>
    </row>
    <row r="8" spans="1:30" ht="22.5" customHeight="1">
      <c r="A8" s="15"/>
      <c r="B8" s="15"/>
      <c r="C8" s="15"/>
      <c r="D8" s="15"/>
      <c r="E8" s="59"/>
      <c r="F8" s="59"/>
      <c r="G8" s="16"/>
      <c r="H8" s="16"/>
      <c r="I8" s="88"/>
      <c r="J8" s="88"/>
      <c r="K8" s="88"/>
      <c r="L8" s="88"/>
      <c r="M8" s="88"/>
      <c r="N8" s="88"/>
      <c r="O8" s="88"/>
      <c r="P8" s="16"/>
      <c r="Q8" s="16" t="s">
        <v>164</v>
      </c>
      <c r="R8" s="88"/>
      <c r="S8" s="88" t="s">
        <v>58</v>
      </c>
      <c r="T8" s="88"/>
      <c r="U8" s="88" t="s">
        <v>197</v>
      </c>
      <c r="V8" s="88"/>
      <c r="W8" s="88"/>
      <c r="X8" s="88"/>
      <c r="Y8" s="88"/>
      <c r="Z8" s="88"/>
      <c r="AA8" s="88"/>
      <c r="AB8" s="16"/>
      <c r="AC8" s="59"/>
    </row>
    <row r="9" spans="1:30" ht="22.5" customHeight="1">
      <c r="A9" s="15"/>
      <c r="B9" s="15"/>
      <c r="C9" s="15"/>
      <c r="D9" s="15"/>
      <c r="E9" s="16" t="s">
        <v>239</v>
      </c>
      <c r="F9" s="59"/>
      <c r="G9" s="16"/>
      <c r="H9" s="16"/>
      <c r="I9" s="16"/>
      <c r="J9" s="16"/>
      <c r="K9" s="16"/>
      <c r="L9" s="89"/>
      <c r="M9" s="89" t="s">
        <v>164</v>
      </c>
      <c r="N9" s="89"/>
      <c r="O9" s="88" t="s">
        <v>164</v>
      </c>
      <c r="P9" s="16"/>
      <c r="Q9" s="89" t="s">
        <v>167</v>
      </c>
      <c r="R9" s="16"/>
      <c r="S9" s="16" t="s">
        <v>137</v>
      </c>
      <c r="T9" s="16"/>
      <c r="U9" s="88" t="s">
        <v>88</v>
      </c>
      <c r="V9" s="89"/>
      <c r="W9" s="16" t="s">
        <v>53</v>
      </c>
      <c r="X9" s="16"/>
      <c r="Y9" s="16" t="s">
        <v>54</v>
      </c>
      <c r="Z9" s="16"/>
      <c r="AA9" s="16" t="s">
        <v>175</v>
      </c>
      <c r="AB9" s="16"/>
      <c r="AC9" s="16"/>
    </row>
    <row r="10" spans="1:30" s="16" customFormat="1" ht="22.5" customHeight="1">
      <c r="A10" s="15"/>
      <c r="B10" s="14"/>
      <c r="C10" s="14"/>
      <c r="D10" s="90"/>
      <c r="E10" s="16" t="s">
        <v>73</v>
      </c>
      <c r="G10" s="16" t="s">
        <v>74</v>
      </c>
      <c r="I10" s="16" t="s">
        <v>55</v>
      </c>
      <c r="M10" s="16" t="s">
        <v>160</v>
      </c>
      <c r="O10" s="89" t="s">
        <v>165</v>
      </c>
      <c r="Q10" s="89" t="s">
        <v>105</v>
      </c>
      <c r="S10" s="16" t="s">
        <v>124</v>
      </c>
      <c r="U10" s="88" t="s">
        <v>89</v>
      </c>
      <c r="V10" s="60"/>
      <c r="W10" s="16" t="s">
        <v>56</v>
      </c>
      <c r="Y10" s="16" t="s">
        <v>59</v>
      </c>
      <c r="AA10" s="16" t="s">
        <v>110</v>
      </c>
      <c r="AC10" s="16" t="s">
        <v>54</v>
      </c>
    </row>
    <row r="11" spans="1:30" s="16" customFormat="1" ht="22.5" customHeight="1">
      <c r="A11" s="14"/>
      <c r="B11" s="14"/>
      <c r="C11" s="14"/>
      <c r="D11" s="6"/>
      <c r="E11" s="88" t="s">
        <v>75</v>
      </c>
      <c r="G11" s="88" t="s">
        <v>76</v>
      </c>
      <c r="I11" s="88" t="s">
        <v>57</v>
      </c>
      <c r="K11" s="88" t="s">
        <v>38</v>
      </c>
      <c r="L11" s="88"/>
      <c r="M11" s="88" t="s">
        <v>123</v>
      </c>
      <c r="N11" s="88"/>
      <c r="O11" s="88" t="s">
        <v>166</v>
      </c>
      <c r="Q11" s="89" t="s">
        <v>176</v>
      </c>
      <c r="S11" s="88" t="s">
        <v>138</v>
      </c>
      <c r="T11" s="88"/>
      <c r="U11" s="88" t="s">
        <v>90</v>
      </c>
      <c r="V11" s="89"/>
      <c r="W11" s="88" t="s">
        <v>34</v>
      </c>
      <c r="X11" s="88"/>
      <c r="Y11" s="88" t="s">
        <v>91</v>
      </c>
      <c r="Z11" s="88"/>
      <c r="AA11" s="88" t="s">
        <v>109</v>
      </c>
      <c r="AC11" s="16" t="s">
        <v>59</v>
      </c>
    </row>
    <row r="12" spans="1:30" ht="22.5" customHeight="1">
      <c r="D12" s="52" t="s">
        <v>5</v>
      </c>
      <c r="E12" s="136" t="s">
        <v>154</v>
      </c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</row>
    <row r="13" spans="1:30" s="15" customFormat="1" ht="22.5" customHeight="1">
      <c r="A13" s="17" t="s">
        <v>201</v>
      </c>
      <c r="B13" s="59"/>
      <c r="C13" s="59"/>
    </row>
    <row r="14" spans="1:30" s="15" customFormat="1" ht="22.5" customHeight="1">
      <c r="A14" s="15" t="s">
        <v>209</v>
      </c>
      <c r="B14" s="14"/>
      <c r="E14" s="29">
        <v>14500000000</v>
      </c>
      <c r="F14" s="29"/>
      <c r="G14" s="29">
        <v>1531778000</v>
      </c>
      <c r="H14" s="29"/>
      <c r="I14" s="29">
        <v>1450000000</v>
      </c>
      <c r="J14" s="29"/>
      <c r="K14" s="29">
        <v>57924446923</v>
      </c>
      <c r="L14" s="29"/>
      <c r="M14" s="29">
        <v>-2327603523</v>
      </c>
      <c r="N14" s="29"/>
      <c r="O14" s="29">
        <v>-1959670731</v>
      </c>
      <c r="P14" s="29"/>
      <c r="Q14" s="29">
        <v>-335855197</v>
      </c>
      <c r="R14" s="29"/>
      <c r="S14" s="29">
        <v>-405859053</v>
      </c>
      <c r="T14" s="29"/>
      <c r="U14" s="29">
        <v>-40748610</v>
      </c>
      <c r="V14" s="29"/>
      <c r="W14" s="29">
        <v>-5069737114</v>
      </c>
      <c r="X14" s="29"/>
      <c r="Y14" s="29">
        <v>70336487809</v>
      </c>
      <c r="Z14" s="29"/>
      <c r="AA14" s="29">
        <v>8941454328</v>
      </c>
      <c r="AB14" s="29"/>
      <c r="AC14" s="29">
        <v>79277942137</v>
      </c>
      <c r="AD14" s="86"/>
    </row>
    <row r="15" spans="1:30" s="15" customFormat="1" ht="9.9499999999999993" customHeight="1"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86"/>
      <c r="Z15" s="29"/>
      <c r="AA15" s="29"/>
      <c r="AB15" s="29"/>
      <c r="AC15" s="29"/>
    </row>
    <row r="16" spans="1:30" s="15" customFormat="1" ht="22.5" customHeight="1">
      <c r="A16" s="91" t="s">
        <v>130</v>
      </c>
      <c r="E16" s="29"/>
      <c r="F16" s="29"/>
      <c r="G16" s="29"/>
      <c r="H16" s="22"/>
      <c r="I16" s="29"/>
      <c r="J16" s="22"/>
      <c r="K16" s="29"/>
      <c r="L16" s="22"/>
      <c r="M16" s="29"/>
      <c r="N16" s="22"/>
      <c r="O16" s="29"/>
      <c r="P16" s="22"/>
      <c r="Q16" s="29"/>
      <c r="R16" s="29"/>
      <c r="S16" s="29"/>
      <c r="T16" s="29"/>
      <c r="U16" s="29"/>
      <c r="V16" s="29"/>
      <c r="W16" s="29"/>
      <c r="X16" s="29"/>
      <c r="Y16" s="86"/>
      <c r="Z16" s="29"/>
      <c r="AA16" s="29"/>
      <c r="AB16" s="22"/>
      <c r="AC16" s="29"/>
    </row>
    <row r="17" spans="1:31" s="15" customFormat="1" ht="22.5" customHeight="1">
      <c r="A17" s="92"/>
      <c r="B17" s="109" t="s">
        <v>203</v>
      </c>
      <c r="D17" s="84"/>
      <c r="E17" s="29"/>
      <c r="F17" s="29"/>
      <c r="G17" s="29"/>
      <c r="H17" s="22"/>
      <c r="I17" s="29"/>
      <c r="J17" s="22"/>
      <c r="K17" s="29"/>
      <c r="L17" s="22"/>
      <c r="M17" s="29"/>
      <c r="N17" s="22"/>
      <c r="O17" s="29"/>
      <c r="P17" s="22"/>
      <c r="Q17" s="29"/>
      <c r="R17" s="29"/>
      <c r="S17" s="29"/>
      <c r="T17" s="29"/>
      <c r="U17" s="29"/>
      <c r="V17" s="29"/>
      <c r="W17" s="29"/>
      <c r="X17" s="29"/>
      <c r="Y17" s="86"/>
      <c r="Z17" s="29"/>
      <c r="AA17" s="29"/>
      <c r="AB17" s="22"/>
      <c r="AC17" s="29"/>
    </row>
    <row r="18" spans="1:31" s="15" customFormat="1" ht="22.5" customHeight="1">
      <c r="A18" s="92"/>
      <c r="B18" s="110" t="s">
        <v>204</v>
      </c>
      <c r="D18" s="84">
        <v>13</v>
      </c>
      <c r="E18" s="23">
        <v>7249999850</v>
      </c>
      <c r="F18" s="23"/>
      <c r="G18" s="23">
        <v>17747999633</v>
      </c>
      <c r="H18" s="21"/>
      <c r="I18" s="23">
        <v>0</v>
      </c>
      <c r="J18" s="21"/>
      <c r="K18" s="23">
        <v>0</v>
      </c>
      <c r="L18" s="21"/>
      <c r="M18" s="23">
        <v>0</v>
      </c>
      <c r="N18" s="21"/>
      <c r="O18" s="23">
        <v>0</v>
      </c>
      <c r="P18" s="21"/>
      <c r="Q18" s="23">
        <v>0</v>
      </c>
      <c r="R18" s="23"/>
      <c r="S18" s="23">
        <v>0</v>
      </c>
      <c r="T18" s="23"/>
      <c r="U18" s="23">
        <v>0</v>
      </c>
      <c r="V18" s="23"/>
      <c r="W18" s="19">
        <f>SUM(M18:U18)</f>
        <v>0</v>
      </c>
      <c r="X18" s="23"/>
      <c r="Y18" s="19">
        <f>SUM(E18,G18,I18,K18,W18)</f>
        <v>24997999483</v>
      </c>
      <c r="Z18" s="23"/>
      <c r="AA18" s="23">
        <v>0</v>
      </c>
      <c r="AB18" s="21"/>
      <c r="AC18" s="19">
        <f>Y18+AA18</f>
        <v>24997999483</v>
      </c>
    </row>
    <row r="19" spans="1:31" ht="22.5" customHeight="1">
      <c r="A19" s="93"/>
      <c r="B19" s="14" t="s">
        <v>205</v>
      </c>
      <c r="D19" s="84">
        <v>21</v>
      </c>
      <c r="E19" s="23">
        <v>0</v>
      </c>
      <c r="F19" s="23"/>
      <c r="G19" s="23">
        <v>0</v>
      </c>
      <c r="H19" s="21"/>
      <c r="I19" s="23">
        <v>0</v>
      </c>
      <c r="J19" s="21"/>
      <c r="K19" s="23">
        <v>-3697499988</v>
      </c>
      <c r="L19" s="21"/>
      <c r="M19" s="23">
        <v>0</v>
      </c>
      <c r="N19" s="21"/>
      <c r="O19" s="23">
        <v>0</v>
      </c>
      <c r="P19" s="21"/>
      <c r="Q19" s="23">
        <v>0</v>
      </c>
      <c r="R19" s="23"/>
      <c r="S19" s="23">
        <v>0</v>
      </c>
      <c r="T19" s="23"/>
      <c r="U19" s="23">
        <v>0</v>
      </c>
      <c r="V19" s="23"/>
      <c r="W19" s="19">
        <f>SUM(M19:U19)</f>
        <v>0</v>
      </c>
      <c r="X19" s="23"/>
      <c r="Y19" s="19">
        <f>SUM(E19,G19,I19,K19,W19)</f>
        <v>-3697499988</v>
      </c>
      <c r="Z19" s="23"/>
      <c r="AA19" s="23">
        <v>-364367624</v>
      </c>
      <c r="AB19" s="21"/>
      <c r="AC19" s="19">
        <f>Y19+AA19</f>
        <v>-4061867612</v>
      </c>
    </row>
    <row r="20" spans="1:31" s="15" customFormat="1" ht="22.5" customHeight="1">
      <c r="A20" s="92"/>
      <c r="B20" s="18" t="s">
        <v>206</v>
      </c>
      <c r="D20" s="84"/>
      <c r="E20" s="61">
        <f>SUM(E18:E19)</f>
        <v>7249999850</v>
      </c>
      <c r="F20" s="29"/>
      <c r="G20" s="61">
        <f>SUM(G18:G19)</f>
        <v>17747999633</v>
      </c>
      <c r="H20" s="22"/>
      <c r="I20" s="61">
        <f>SUM(I18:I19)</f>
        <v>0</v>
      </c>
      <c r="J20" s="22"/>
      <c r="K20" s="61">
        <f>SUM(K18:K19)</f>
        <v>-3697499988</v>
      </c>
      <c r="L20" s="22"/>
      <c r="M20" s="61">
        <f>SUM(M18:M19)</f>
        <v>0</v>
      </c>
      <c r="N20" s="22"/>
      <c r="O20" s="61">
        <f>SUM(O18:O19)</f>
        <v>0</v>
      </c>
      <c r="P20" s="22"/>
      <c r="Q20" s="61">
        <f>SUM(Q18:Q19)</f>
        <v>0</v>
      </c>
      <c r="R20" s="29"/>
      <c r="S20" s="61">
        <f>SUM(S18:S19)</f>
        <v>0</v>
      </c>
      <c r="T20" s="29"/>
      <c r="U20" s="61">
        <f>SUM(U18:U19)</f>
        <v>0</v>
      </c>
      <c r="V20" s="29"/>
      <c r="W20" s="61">
        <f>SUM(W18:W19)</f>
        <v>0</v>
      </c>
      <c r="X20" s="29"/>
      <c r="Y20" s="61">
        <f>SUM(Y18:Y19)</f>
        <v>21300499495</v>
      </c>
      <c r="Z20" s="29"/>
      <c r="AA20" s="61">
        <f>SUM(AA18:AA19)</f>
        <v>-364367624</v>
      </c>
      <c r="AB20" s="22"/>
      <c r="AC20" s="61">
        <f>SUM(AC18:AC19)</f>
        <v>20936131871</v>
      </c>
    </row>
    <row r="21" spans="1:31" s="15" customFormat="1" ht="15" customHeight="1">
      <c r="A21" s="92"/>
      <c r="C21" s="18"/>
      <c r="E21" s="29"/>
      <c r="F21" s="29"/>
      <c r="G21" s="29"/>
      <c r="H21" s="22"/>
      <c r="I21" s="29"/>
      <c r="J21" s="22"/>
      <c r="K21" s="29"/>
      <c r="L21" s="22"/>
      <c r="M21" s="29"/>
      <c r="N21" s="22"/>
      <c r="O21" s="29"/>
      <c r="P21" s="22"/>
      <c r="Q21" s="29"/>
      <c r="R21" s="29"/>
      <c r="S21" s="29"/>
      <c r="T21" s="29"/>
      <c r="U21" s="29"/>
      <c r="V21" s="29"/>
      <c r="W21" s="29"/>
      <c r="X21" s="29"/>
      <c r="Y21" s="86"/>
      <c r="Z21" s="29"/>
      <c r="AA21" s="29"/>
      <c r="AB21" s="22"/>
      <c r="AC21" s="29"/>
    </row>
    <row r="22" spans="1:31" s="15" customFormat="1" ht="22.5" customHeight="1">
      <c r="A22" s="92"/>
      <c r="B22" s="18" t="s">
        <v>184</v>
      </c>
      <c r="E22" s="29"/>
      <c r="F22" s="29"/>
      <c r="G22" s="29"/>
      <c r="H22" s="22"/>
      <c r="I22" s="29"/>
      <c r="J22" s="22"/>
      <c r="K22" s="29"/>
      <c r="L22" s="22"/>
      <c r="M22" s="29"/>
      <c r="N22" s="22"/>
      <c r="O22" s="29"/>
      <c r="P22" s="22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2"/>
      <c r="AC22" s="29"/>
    </row>
    <row r="23" spans="1:31" s="15" customFormat="1" ht="22.5" customHeight="1">
      <c r="A23" s="92"/>
      <c r="B23" s="14" t="s">
        <v>185</v>
      </c>
      <c r="E23" s="29"/>
      <c r="F23" s="29"/>
      <c r="G23" s="29"/>
      <c r="H23" s="22"/>
      <c r="I23" s="29"/>
      <c r="J23" s="22"/>
      <c r="K23" s="29"/>
      <c r="L23" s="22"/>
      <c r="M23" s="29"/>
      <c r="N23" s="22"/>
      <c r="O23" s="29"/>
      <c r="P23" s="22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2"/>
      <c r="AC23" s="29"/>
    </row>
    <row r="24" spans="1:31" s="15" customFormat="1" ht="22.5" customHeight="1">
      <c r="A24" s="92"/>
      <c r="B24" s="14" t="s">
        <v>219</v>
      </c>
      <c r="D24" s="16"/>
      <c r="E24" s="23">
        <v>0</v>
      </c>
      <c r="F24" s="23"/>
      <c r="G24" s="23">
        <v>0</v>
      </c>
      <c r="H24" s="21"/>
      <c r="I24" s="23">
        <v>0</v>
      </c>
      <c r="J24" s="21"/>
      <c r="K24" s="23">
        <v>0</v>
      </c>
      <c r="L24" s="21"/>
      <c r="M24" s="23">
        <v>0</v>
      </c>
      <c r="N24" s="21"/>
      <c r="O24" s="23">
        <v>0</v>
      </c>
      <c r="P24" s="21"/>
      <c r="Q24" s="23">
        <v>0</v>
      </c>
      <c r="R24" s="23"/>
      <c r="S24" s="23">
        <v>0</v>
      </c>
      <c r="T24" s="23"/>
      <c r="U24" s="23">
        <v>0</v>
      </c>
      <c r="V24" s="23"/>
      <c r="W24" s="19">
        <f>SUM(M24:U24)</f>
        <v>0</v>
      </c>
      <c r="X24" s="23"/>
      <c r="Y24" s="19">
        <f>SUM(E24,G24,I24,K24,W24)</f>
        <v>0</v>
      </c>
      <c r="Z24" s="23"/>
      <c r="AA24" s="23">
        <v>530435199</v>
      </c>
      <c r="AB24" s="21"/>
      <c r="AC24" s="19">
        <f>Y24+AA24</f>
        <v>530435199</v>
      </c>
    </row>
    <row r="25" spans="1:31" s="15" customFormat="1" ht="22.5" customHeight="1">
      <c r="A25" s="92"/>
      <c r="B25" s="14" t="s">
        <v>185</v>
      </c>
      <c r="E25" s="29"/>
      <c r="F25" s="29"/>
      <c r="G25" s="29"/>
      <c r="H25" s="22"/>
      <c r="I25" s="29"/>
      <c r="J25" s="22"/>
      <c r="K25" s="29"/>
      <c r="L25" s="22"/>
      <c r="M25" s="29"/>
      <c r="N25" s="22"/>
      <c r="O25" s="29"/>
      <c r="P25" s="22"/>
      <c r="Q25" s="29"/>
      <c r="R25" s="29"/>
      <c r="S25" s="29"/>
      <c r="T25" s="29"/>
      <c r="U25" s="29"/>
      <c r="V25" s="29"/>
      <c r="W25" s="29"/>
      <c r="X25" s="29"/>
      <c r="Y25" s="86"/>
      <c r="Z25" s="29"/>
      <c r="AA25" s="29"/>
      <c r="AB25" s="22"/>
      <c r="AC25" s="29"/>
    </row>
    <row r="26" spans="1:31" ht="22.5" customHeight="1">
      <c r="A26" s="111"/>
      <c r="B26" s="14" t="s">
        <v>207</v>
      </c>
      <c r="D26" s="84"/>
      <c r="E26" s="23">
        <v>0</v>
      </c>
      <c r="F26" s="23"/>
      <c r="G26" s="23">
        <v>0</v>
      </c>
      <c r="H26" s="21"/>
      <c r="I26" s="23">
        <v>0</v>
      </c>
      <c r="J26" s="21"/>
      <c r="K26" s="23">
        <v>788834</v>
      </c>
      <c r="L26" s="21"/>
      <c r="M26" s="23">
        <v>0</v>
      </c>
      <c r="N26" s="21"/>
      <c r="O26" s="23">
        <v>0</v>
      </c>
      <c r="P26" s="21"/>
      <c r="Q26" s="23">
        <v>0</v>
      </c>
      <c r="R26" s="23"/>
      <c r="S26" s="23">
        <v>0</v>
      </c>
      <c r="T26" s="23"/>
      <c r="U26" s="23">
        <v>0</v>
      </c>
      <c r="V26" s="23"/>
      <c r="W26" s="19">
        <f>SUM(M26:U26)</f>
        <v>0</v>
      </c>
      <c r="X26" s="23"/>
      <c r="Y26" s="19">
        <f>SUM(E26,G26,I26,K26,W26)</f>
        <v>788834</v>
      </c>
      <c r="Z26" s="23"/>
      <c r="AA26" s="23">
        <v>-46166409</v>
      </c>
      <c r="AB26" s="21"/>
      <c r="AC26" s="19">
        <f>Y26+AA26</f>
        <v>-45377575</v>
      </c>
    </row>
    <row r="27" spans="1:31" s="15" customFormat="1" ht="22.5" customHeight="1">
      <c r="A27" s="92"/>
      <c r="B27" s="18" t="s">
        <v>186</v>
      </c>
      <c r="E27" s="61">
        <f>SUM(E24:E26)</f>
        <v>0</v>
      </c>
      <c r="F27" s="29"/>
      <c r="G27" s="61">
        <f>SUM(G24:G26)</f>
        <v>0</v>
      </c>
      <c r="H27" s="22"/>
      <c r="I27" s="61">
        <f>SUM(I24:I26)</f>
        <v>0</v>
      </c>
      <c r="J27" s="22"/>
      <c r="K27" s="61">
        <f>SUM(K24:K26)</f>
        <v>788834</v>
      </c>
      <c r="L27" s="22"/>
      <c r="M27" s="61">
        <f>SUM(M24:M26)</f>
        <v>0</v>
      </c>
      <c r="N27" s="22"/>
      <c r="O27" s="61">
        <f>SUM(O24:O26)</f>
        <v>0</v>
      </c>
      <c r="P27" s="22"/>
      <c r="Q27" s="61">
        <f>SUM(Q24:Q26)</f>
        <v>0</v>
      </c>
      <c r="R27" s="29"/>
      <c r="S27" s="61">
        <f>SUM(S24:S26)</f>
        <v>0</v>
      </c>
      <c r="T27" s="29"/>
      <c r="U27" s="61">
        <f>SUM(U24:U26)</f>
        <v>0</v>
      </c>
      <c r="V27" s="29"/>
      <c r="W27" s="61">
        <f>SUM(W24:W26)</f>
        <v>0</v>
      </c>
      <c r="X27" s="29"/>
      <c r="Y27" s="61">
        <f>SUM(Y24:Y26)</f>
        <v>788834</v>
      </c>
      <c r="Z27" s="29"/>
      <c r="AA27" s="61">
        <f>SUM(AA24:AA26)</f>
        <v>484268790</v>
      </c>
      <c r="AB27" s="22"/>
      <c r="AC27" s="61">
        <f>SUM(AC24:AC26)</f>
        <v>485057624</v>
      </c>
    </row>
    <row r="28" spans="1:31" ht="11.1" customHeight="1">
      <c r="A28" s="95"/>
      <c r="B28" s="15"/>
      <c r="C28" s="15"/>
      <c r="D28" s="15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86"/>
    </row>
    <row r="29" spans="1:31" s="15" customFormat="1" ht="22.5" customHeight="1">
      <c r="A29" s="91" t="s">
        <v>142</v>
      </c>
      <c r="E29" s="32">
        <f>E20+E27</f>
        <v>7249999850</v>
      </c>
      <c r="F29" s="29"/>
      <c r="G29" s="32">
        <f>G20+G27</f>
        <v>17747999633</v>
      </c>
      <c r="H29" s="22"/>
      <c r="I29" s="32">
        <f>I20+I27</f>
        <v>0</v>
      </c>
      <c r="J29" s="22"/>
      <c r="K29" s="32">
        <f>K20+K27</f>
        <v>-3696711154</v>
      </c>
      <c r="L29" s="22"/>
      <c r="M29" s="32">
        <f>M20+M27</f>
        <v>0</v>
      </c>
      <c r="N29" s="29"/>
      <c r="O29" s="32">
        <f>O20+O27</f>
        <v>0</v>
      </c>
      <c r="P29" s="22"/>
      <c r="Q29" s="32">
        <f>Q20+Q27</f>
        <v>0</v>
      </c>
      <c r="R29" s="29"/>
      <c r="S29" s="32">
        <f>S20+S27</f>
        <v>0</v>
      </c>
      <c r="T29" s="29"/>
      <c r="U29" s="32">
        <f>U20+U27</f>
        <v>0</v>
      </c>
      <c r="V29" s="29"/>
      <c r="W29" s="32">
        <f>W20+W27</f>
        <v>0</v>
      </c>
      <c r="X29" s="29"/>
      <c r="Y29" s="32">
        <f>Y20+Y27</f>
        <v>21301288329</v>
      </c>
      <c r="Z29" s="29"/>
      <c r="AA29" s="32">
        <f>AA20+AA27</f>
        <v>119901166</v>
      </c>
      <c r="AB29" s="22"/>
      <c r="AC29" s="32">
        <f>AC20+AC27</f>
        <v>21421189495</v>
      </c>
    </row>
    <row r="30" spans="1:31" ht="11.1" customHeight="1">
      <c r="A30" s="95"/>
      <c r="B30" s="15"/>
      <c r="C30" s="15"/>
      <c r="D30" s="15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86"/>
    </row>
    <row r="31" spans="1:31" ht="22.5" customHeight="1">
      <c r="A31" s="15" t="s">
        <v>210</v>
      </c>
      <c r="B31" s="96"/>
      <c r="C31" s="15"/>
      <c r="E31" s="21"/>
      <c r="F31" s="23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3"/>
      <c r="S31" s="23"/>
      <c r="T31" s="23"/>
      <c r="U31" s="23"/>
      <c r="V31" s="23"/>
      <c r="W31" s="21"/>
      <c r="X31" s="21"/>
      <c r="Y31" s="21"/>
      <c r="Z31" s="21"/>
      <c r="AA31" s="21"/>
      <c r="AB31" s="21"/>
      <c r="AC31" s="22"/>
    </row>
    <row r="32" spans="1:31" ht="22.5" customHeight="1">
      <c r="A32" s="14" t="s">
        <v>60</v>
      </c>
      <c r="B32" s="14" t="s">
        <v>202</v>
      </c>
      <c r="E32" s="21">
        <v>0</v>
      </c>
      <c r="F32" s="23"/>
      <c r="G32" s="21">
        <v>0</v>
      </c>
      <c r="H32" s="21"/>
      <c r="I32" s="21">
        <v>0</v>
      </c>
      <c r="J32" s="21"/>
      <c r="K32" s="21">
        <v>5782072318</v>
      </c>
      <c r="L32" s="21"/>
      <c r="M32" s="21">
        <v>0</v>
      </c>
      <c r="N32" s="21"/>
      <c r="O32" s="21">
        <v>0</v>
      </c>
      <c r="P32" s="21"/>
      <c r="Q32" s="21">
        <v>0</v>
      </c>
      <c r="R32" s="23"/>
      <c r="S32" s="23">
        <v>0</v>
      </c>
      <c r="T32" s="23"/>
      <c r="U32" s="23">
        <v>0</v>
      </c>
      <c r="V32" s="23"/>
      <c r="W32" s="19">
        <f>SUM(M32:U32)</f>
        <v>0</v>
      </c>
      <c r="X32" s="21"/>
      <c r="Y32" s="19">
        <f>SUM(E32,G32,I32,K32,W32)</f>
        <v>5782072318</v>
      </c>
      <c r="Z32" s="21"/>
      <c r="AA32" s="122">
        <v>-105887417</v>
      </c>
      <c r="AB32" s="21"/>
      <c r="AC32" s="19">
        <f>Y32+AA32</f>
        <v>5676184901</v>
      </c>
      <c r="AD32" s="19"/>
      <c r="AE32" s="19"/>
    </row>
    <row r="33" spans="1:31" ht="22.5" customHeight="1">
      <c r="A33" s="14" t="s">
        <v>60</v>
      </c>
      <c r="B33" s="14" t="s">
        <v>226</v>
      </c>
      <c r="E33" s="27">
        <v>0</v>
      </c>
      <c r="F33" s="23"/>
      <c r="G33" s="27">
        <v>0</v>
      </c>
      <c r="H33" s="21"/>
      <c r="I33" s="27">
        <v>0</v>
      </c>
      <c r="J33" s="21"/>
      <c r="K33" s="27">
        <v>0</v>
      </c>
      <c r="L33" s="23"/>
      <c r="M33" s="27">
        <v>-223815187</v>
      </c>
      <c r="N33" s="23"/>
      <c r="O33" s="27">
        <v>-113057130</v>
      </c>
      <c r="P33" s="21"/>
      <c r="Q33" s="27">
        <v>-834128297</v>
      </c>
      <c r="R33" s="23"/>
      <c r="S33" s="27">
        <v>1777304652</v>
      </c>
      <c r="T33" s="23"/>
      <c r="U33" s="27">
        <v>2456155</v>
      </c>
      <c r="V33" s="23"/>
      <c r="W33" s="19">
        <f>SUM(M33:U33)</f>
        <v>608760193</v>
      </c>
      <c r="X33" s="21"/>
      <c r="Y33" s="19">
        <f>SUM(E33,G33,I33,K33,W33)</f>
        <v>608760193</v>
      </c>
      <c r="Z33" s="21"/>
      <c r="AA33" s="19">
        <v>419192219</v>
      </c>
      <c r="AB33" s="21"/>
      <c r="AC33" s="19">
        <f>Y33+AA33</f>
        <v>1027952412</v>
      </c>
      <c r="AD33" s="19"/>
      <c r="AE33" s="19"/>
    </row>
    <row r="34" spans="1:31" ht="22.5" customHeight="1">
      <c r="A34" s="15" t="s">
        <v>227</v>
      </c>
      <c r="B34" s="96"/>
      <c r="C34" s="15"/>
      <c r="E34" s="61">
        <f>SUM(E32:E33)</f>
        <v>0</v>
      </c>
      <c r="F34" s="23"/>
      <c r="G34" s="61">
        <f>SUM(G32:G33)</f>
        <v>0</v>
      </c>
      <c r="H34" s="21"/>
      <c r="I34" s="61">
        <f>SUM(I32:I33)</f>
        <v>0</v>
      </c>
      <c r="J34" s="21"/>
      <c r="K34" s="61">
        <f>SUM(K32:K33)</f>
        <v>5782072318</v>
      </c>
      <c r="L34" s="29"/>
      <c r="M34" s="61">
        <f>SUM(M32:M33)</f>
        <v>-223815187</v>
      </c>
      <c r="N34" s="29"/>
      <c r="O34" s="61">
        <f>SUM(O32:O33)</f>
        <v>-113057130</v>
      </c>
      <c r="P34" s="21"/>
      <c r="Q34" s="32">
        <f>SUM(Q32:Q33)</f>
        <v>-834128297</v>
      </c>
      <c r="R34" s="23"/>
      <c r="S34" s="61">
        <f>SUM(S32:S33)</f>
        <v>1777304652</v>
      </c>
      <c r="T34" s="29"/>
      <c r="U34" s="61">
        <f>SUM(U32:U33)</f>
        <v>2456155</v>
      </c>
      <c r="V34" s="23"/>
      <c r="W34" s="61">
        <f>SUM(W32:W33)</f>
        <v>608760193</v>
      </c>
      <c r="X34" s="29"/>
      <c r="Y34" s="61">
        <f>SUM(Y32:Y33)</f>
        <v>6390832511</v>
      </c>
      <c r="Z34" s="29"/>
      <c r="AA34" s="61">
        <f>SUM(AA32:AA33)</f>
        <v>313304802</v>
      </c>
      <c r="AB34" s="21"/>
      <c r="AC34" s="61">
        <f>SUM(AC32:AC33)</f>
        <v>6704137313</v>
      </c>
      <c r="AD34" s="19"/>
      <c r="AE34" s="19"/>
    </row>
    <row r="35" spans="1:31" ht="9.9499999999999993" customHeight="1">
      <c r="A35" s="15"/>
      <c r="B35" s="15"/>
      <c r="C35" s="15"/>
      <c r="D35" s="15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86"/>
    </row>
    <row r="36" spans="1:31" ht="22.5" customHeight="1">
      <c r="A36" s="14" t="s">
        <v>208</v>
      </c>
      <c r="B36" s="96"/>
      <c r="D36" s="84">
        <v>14</v>
      </c>
      <c r="E36" s="23">
        <v>0</v>
      </c>
      <c r="F36" s="23"/>
      <c r="G36" s="23">
        <v>0</v>
      </c>
      <c r="H36" s="21"/>
      <c r="I36" s="23">
        <v>188780000</v>
      </c>
      <c r="J36" s="21"/>
      <c r="K36" s="23">
        <v>-188780000</v>
      </c>
      <c r="L36" s="23"/>
      <c r="M36" s="23">
        <v>0</v>
      </c>
      <c r="N36" s="23"/>
      <c r="O36" s="23">
        <v>0</v>
      </c>
      <c r="P36" s="21"/>
      <c r="Q36" s="23">
        <v>0</v>
      </c>
      <c r="R36" s="23"/>
      <c r="S36" s="23">
        <v>0</v>
      </c>
      <c r="T36" s="23"/>
      <c r="U36" s="23">
        <v>0</v>
      </c>
      <c r="V36" s="23"/>
      <c r="W36" s="23">
        <v>0</v>
      </c>
      <c r="X36" s="23"/>
      <c r="Y36" s="19">
        <f>SUM(E36,G36,I36,K36,W36)</f>
        <v>0</v>
      </c>
      <c r="Z36" s="23"/>
      <c r="AA36" s="23">
        <v>0</v>
      </c>
      <c r="AB36" s="21"/>
      <c r="AC36" s="19">
        <f>Y36+AA36</f>
        <v>0</v>
      </c>
      <c r="AD36" s="19"/>
      <c r="AE36" s="19"/>
    </row>
    <row r="37" spans="1:31" ht="3.95" customHeight="1">
      <c r="A37" s="15"/>
      <c r="B37" s="15"/>
      <c r="C37" s="15"/>
      <c r="D37" s="15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86"/>
    </row>
    <row r="38" spans="1:31" s="15" customFormat="1" ht="22.5" customHeight="1" thickBot="1">
      <c r="A38" s="15" t="s">
        <v>211</v>
      </c>
      <c r="C38" s="14"/>
      <c r="E38" s="74">
        <f>SUM(E14,E29,E34,E36)</f>
        <v>21749999850</v>
      </c>
      <c r="F38" s="29"/>
      <c r="G38" s="74">
        <f>SUM(G14,G29,G34,G36)</f>
        <v>19279777633</v>
      </c>
      <c r="H38" s="22"/>
      <c r="I38" s="74">
        <f>SUM(I14,I29,I34,I36)</f>
        <v>1638780000</v>
      </c>
      <c r="J38" s="22"/>
      <c r="K38" s="74">
        <f>SUM(K14,K29,K34,K36)</f>
        <v>59821028087</v>
      </c>
      <c r="L38" s="29"/>
      <c r="M38" s="74">
        <f>SUM(M14,M29,M34,M36)</f>
        <v>-2551418710</v>
      </c>
      <c r="N38" s="29"/>
      <c r="O38" s="74">
        <f>SUM(O14,O29,O34,O36)</f>
        <v>-2072727861</v>
      </c>
      <c r="P38" s="22"/>
      <c r="Q38" s="74">
        <f>SUM(Q14,Q29,Q34,Q36)</f>
        <v>-1169983494</v>
      </c>
      <c r="R38" s="29"/>
      <c r="S38" s="74">
        <f>SUM(S14,S29,S34,S36)</f>
        <v>1371445599</v>
      </c>
      <c r="T38" s="29"/>
      <c r="U38" s="74">
        <f>SUM(U14,U29,U34,U36)</f>
        <v>-38292455</v>
      </c>
      <c r="V38" s="29"/>
      <c r="W38" s="74">
        <f>SUM(W14,W29,W34,W36)</f>
        <v>-4460976921</v>
      </c>
      <c r="X38" s="29"/>
      <c r="Y38" s="74">
        <f>SUM(Y14,Y29,Y34,Y36)</f>
        <v>98028608649</v>
      </c>
      <c r="Z38" s="29"/>
      <c r="AA38" s="74">
        <f>SUM(AA14,AA29,AA34,AA36)</f>
        <v>9374660296</v>
      </c>
      <c r="AB38" s="22"/>
      <c r="AC38" s="74">
        <f>SUM(AC14,AC29,AC34,AC36)</f>
        <v>107403268945</v>
      </c>
    </row>
    <row r="39" spans="1:31" ht="9.9499999999999993" customHeight="1" thickTop="1">
      <c r="A39" s="15"/>
      <c r="B39" s="15"/>
      <c r="C39" s="15"/>
      <c r="D39" s="15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86"/>
    </row>
    <row r="40" spans="1:31" ht="22.5" customHeight="1">
      <c r="E40" s="19"/>
      <c r="G40" s="19"/>
      <c r="I40" s="19"/>
      <c r="K40" s="19"/>
      <c r="M40" s="19"/>
      <c r="Q40" s="19"/>
      <c r="S40" s="19"/>
      <c r="W40" s="19"/>
      <c r="Y40" s="19"/>
      <c r="AA40" s="19"/>
      <c r="AC40" s="86"/>
    </row>
    <row r="41" spans="1:31" ht="22.5" customHeight="1">
      <c r="E41" s="19"/>
      <c r="G41" s="19"/>
      <c r="I41" s="19"/>
      <c r="K41" s="19"/>
      <c r="M41" s="19"/>
      <c r="O41" s="19"/>
      <c r="Q41" s="19"/>
      <c r="S41" s="19"/>
      <c r="U41" s="19"/>
      <c r="W41" s="19"/>
      <c r="X41" s="19"/>
      <c r="Y41" s="19"/>
      <c r="Z41" s="19"/>
      <c r="AA41" s="19"/>
      <c r="AC41" s="19"/>
    </row>
    <row r="42" spans="1:31" ht="22.5" customHeight="1">
      <c r="AA42" s="19"/>
    </row>
  </sheetData>
  <mergeCells count="4">
    <mergeCell ref="E4:AC4"/>
    <mergeCell ref="I5:K5"/>
    <mergeCell ref="M5:W5"/>
    <mergeCell ref="E12:AC12"/>
  </mergeCells>
  <pageMargins left="0.5" right="0.5" top="0.8" bottom="0.5" header="0.8" footer="0.5"/>
  <pageSetup paperSize="9" scale="54" firstPageNumber="11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30DB8-D471-4AB0-8C0E-CC44B4FA9B1D}">
  <dimension ref="A1:AE39"/>
  <sheetViews>
    <sheetView view="pageBreakPreview" zoomScale="90" zoomScaleNormal="90" zoomScaleSheetLayoutView="90" workbookViewId="0"/>
  </sheetViews>
  <sheetFormatPr defaultColWidth="9.125" defaultRowHeight="22.5" customHeight="1"/>
  <cols>
    <col min="1" max="2" width="2.375" style="14" customWidth="1"/>
    <col min="3" max="3" width="38.625" style="14" customWidth="1"/>
    <col min="4" max="4" width="6.625" style="14" customWidth="1"/>
    <col min="5" max="5" width="12.875" style="14" customWidth="1"/>
    <col min="6" max="6" width="1.125" style="14" customWidth="1"/>
    <col min="7" max="7" width="12.875" style="14" customWidth="1"/>
    <col min="8" max="8" width="1.125" style="14" customWidth="1"/>
    <col min="9" max="9" width="12.375" style="14" customWidth="1"/>
    <col min="10" max="10" width="1.125" style="14" customWidth="1"/>
    <col min="11" max="11" width="13.125" style="14" customWidth="1"/>
    <col min="12" max="12" width="1.125" style="14" customWidth="1"/>
    <col min="13" max="13" width="13.125" style="14" bestFit="1" customWidth="1"/>
    <col min="14" max="14" width="1.125" style="14" customWidth="1"/>
    <col min="15" max="15" width="12.625" style="14" customWidth="1"/>
    <col min="16" max="16" width="1.125" style="14" customWidth="1"/>
    <col min="17" max="17" width="12.625" style="14" customWidth="1"/>
    <col min="18" max="18" width="1.125" style="14" customWidth="1"/>
    <col min="19" max="19" width="12.625" style="14" customWidth="1"/>
    <col min="20" max="20" width="1.125" style="14" customWidth="1"/>
    <col min="21" max="21" width="15" style="14" customWidth="1"/>
    <col min="22" max="22" width="1.125" style="14" customWidth="1"/>
    <col min="23" max="23" width="13.625" style="14" customWidth="1"/>
    <col min="24" max="24" width="1.125" style="14" customWidth="1"/>
    <col min="25" max="25" width="13.625" style="14" bestFit="1" customWidth="1"/>
    <col min="26" max="26" width="1.125" style="14" customWidth="1"/>
    <col min="27" max="27" width="12.125" style="14" customWidth="1"/>
    <col min="28" max="28" width="1.125" style="14" customWidth="1"/>
    <col min="29" max="29" width="13.625" style="15" bestFit="1" customWidth="1"/>
    <col min="30" max="30" width="12.125" style="14" bestFit="1" customWidth="1"/>
    <col min="31" max="31" width="12.125" style="14" customWidth="1"/>
    <col min="32" max="16384" width="9.125" style="14"/>
  </cols>
  <sheetData>
    <row r="1" spans="1:30" ht="22.5" customHeight="1">
      <c r="A1" s="85" t="s">
        <v>116</v>
      </c>
      <c r="B1" s="15"/>
      <c r="C1" s="15"/>
      <c r="D1" s="15"/>
      <c r="E1" s="19"/>
      <c r="F1" s="19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</row>
    <row r="2" spans="1:30" ht="22.5" customHeight="1">
      <c r="A2" s="85" t="s">
        <v>157</v>
      </c>
      <c r="B2" s="15"/>
      <c r="C2" s="15"/>
      <c r="D2" s="15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</row>
    <row r="3" spans="1:30" ht="9.9499999999999993" customHeight="1">
      <c r="A3" s="15"/>
      <c r="B3" s="15"/>
      <c r="C3" s="15"/>
      <c r="D3" s="15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86"/>
    </row>
    <row r="4" spans="1:30" ht="22.5" customHeight="1">
      <c r="D4" s="15"/>
      <c r="E4" s="134" t="s">
        <v>1</v>
      </c>
      <c r="F4" s="134"/>
      <c r="G4" s="134"/>
      <c r="H4" s="134"/>
      <c r="I4" s="134"/>
      <c r="J4" s="134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</row>
    <row r="5" spans="1:30" ht="22.5" customHeight="1">
      <c r="D5" s="15"/>
      <c r="E5" s="59"/>
      <c r="F5" s="59"/>
      <c r="G5" s="16"/>
      <c r="H5" s="16"/>
      <c r="I5" s="135" t="s">
        <v>37</v>
      </c>
      <c r="J5" s="135"/>
      <c r="K5" s="135"/>
      <c r="L5" s="87"/>
      <c r="M5" s="135" t="s">
        <v>39</v>
      </c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88"/>
      <c r="Y5" s="88"/>
      <c r="Z5" s="88"/>
      <c r="AA5" s="88"/>
      <c r="AB5" s="16"/>
      <c r="AC5" s="59"/>
    </row>
    <row r="6" spans="1:30" ht="22.5" customHeight="1">
      <c r="D6" s="15"/>
      <c r="E6" s="59"/>
      <c r="F6" s="59"/>
      <c r="G6" s="16"/>
      <c r="H6" s="16"/>
      <c r="I6" s="88"/>
      <c r="J6" s="88"/>
      <c r="K6" s="88"/>
      <c r="L6" s="87"/>
      <c r="M6" s="88"/>
      <c r="N6" s="88"/>
      <c r="O6" s="88"/>
      <c r="P6" s="88"/>
      <c r="Q6" s="88"/>
      <c r="R6" s="88"/>
      <c r="S6" s="88" t="s">
        <v>107</v>
      </c>
      <c r="T6" s="88"/>
      <c r="U6" s="88"/>
      <c r="V6" s="88"/>
      <c r="W6" s="88"/>
      <c r="X6" s="88"/>
      <c r="Y6" s="88"/>
      <c r="Z6" s="88"/>
      <c r="AA6" s="88"/>
      <c r="AB6" s="16"/>
      <c r="AC6" s="59"/>
    </row>
    <row r="7" spans="1:30" ht="22.5" customHeight="1">
      <c r="D7" s="15"/>
      <c r="E7" s="59"/>
      <c r="F7" s="59"/>
      <c r="G7" s="16"/>
      <c r="H7" s="16"/>
      <c r="I7" s="88"/>
      <c r="J7" s="88"/>
      <c r="K7" s="88"/>
      <c r="L7" s="88"/>
      <c r="M7" s="88"/>
      <c r="N7" s="88"/>
      <c r="O7" s="88"/>
      <c r="P7" s="16"/>
      <c r="Q7" s="16"/>
      <c r="R7" s="88"/>
      <c r="S7" s="88" t="s">
        <v>202</v>
      </c>
      <c r="T7" s="88"/>
      <c r="U7" s="88"/>
      <c r="V7" s="88"/>
      <c r="W7" s="88"/>
      <c r="X7" s="88"/>
      <c r="Y7" s="88"/>
      <c r="Z7" s="88"/>
      <c r="AA7" s="88"/>
      <c r="AB7" s="16"/>
      <c r="AC7" s="59"/>
    </row>
    <row r="8" spans="1:30" ht="22.5" customHeight="1">
      <c r="A8" s="15"/>
      <c r="B8" s="15"/>
      <c r="C8" s="15"/>
      <c r="D8" s="15"/>
      <c r="E8" s="59"/>
      <c r="F8" s="59"/>
      <c r="G8" s="16"/>
      <c r="H8" s="16"/>
      <c r="I8" s="88"/>
      <c r="J8" s="88"/>
      <c r="K8" s="88"/>
      <c r="L8" s="88"/>
      <c r="M8" s="88"/>
      <c r="N8" s="88"/>
      <c r="O8" s="88"/>
      <c r="P8" s="16"/>
      <c r="Q8" s="16" t="s">
        <v>164</v>
      </c>
      <c r="R8" s="88"/>
      <c r="S8" s="88" t="s">
        <v>58</v>
      </c>
      <c r="T8" s="88"/>
      <c r="U8" s="88" t="s">
        <v>87</v>
      </c>
      <c r="V8" s="88"/>
      <c r="W8" s="88"/>
      <c r="X8" s="88"/>
      <c r="Y8" s="88"/>
      <c r="Z8" s="88"/>
      <c r="AA8" s="88"/>
      <c r="AB8" s="16"/>
      <c r="AC8" s="59"/>
    </row>
    <row r="9" spans="1:30" ht="22.5" customHeight="1">
      <c r="A9" s="15"/>
      <c r="B9" s="15"/>
      <c r="C9" s="15"/>
      <c r="D9" s="15"/>
      <c r="E9" s="16" t="s">
        <v>239</v>
      </c>
      <c r="F9" s="59"/>
      <c r="G9" s="16"/>
      <c r="H9" s="16"/>
      <c r="I9" s="16"/>
      <c r="J9" s="16"/>
      <c r="K9" s="16"/>
      <c r="L9" s="89"/>
      <c r="M9" s="89" t="s">
        <v>164</v>
      </c>
      <c r="N9" s="89"/>
      <c r="O9" s="88" t="s">
        <v>164</v>
      </c>
      <c r="P9" s="16"/>
      <c r="Q9" s="89" t="s">
        <v>167</v>
      </c>
      <c r="R9" s="16"/>
      <c r="S9" s="16" t="s">
        <v>137</v>
      </c>
      <c r="T9" s="16"/>
      <c r="U9" s="88" t="s">
        <v>88</v>
      </c>
      <c r="V9" s="89"/>
      <c r="W9" s="16" t="s">
        <v>53</v>
      </c>
      <c r="X9" s="16"/>
      <c r="Y9" s="16" t="s">
        <v>54</v>
      </c>
      <c r="Z9" s="16"/>
      <c r="AA9" s="16" t="s">
        <v>175</v>
      </c>
      <c r="AB9" s="16"/>
      <c r="AC9" s="16"/>
    </row>
    <row r="10" spans="1:30" s="16" customFormat="1" ht="22.5" customHeight="1">
      <c r="A10" s="15"/>
      <c r="B10" s="14"/>
      <c r="C10" s="14"/>
      <c r="D10" s="90"/>
      <c r="E10" s="16" t="s">
        <v>73</v>
      </c>
      <c r="G10" s="16" t="s">
        <v>74</v>
      </c>
      <c r="I10" s="16" t="s">
        <v>55</v>
      </c>
      <c r="M10" s="16" t="s">
        <v>160</v>
      </c>
      <c r="O10" s="89" t="s">
        <v>165</v>
      </c>
      <c r="Q10" s="89" t="s">
        <v>105</v>
      </c>
      <c r="S10" s="16" t="s">
        <v>124</v>
      </c>
      <c r="U10" s="88" t="s">
        <v>89</v>
      </c>
      <c r="V10" s="60"/>
      <c r="W10" s="16" t="s">
        <v>56</v>
      </c>
      <c r="Y10" s="16" t="s">
        <v>59</v>
      </c>
      <c r="AA10" s="16" t="s">
        <v>110</v>
      </c>
      <c r="AC10" s="16" t="s">
        <v>54</v>
      </c>
    </row>
    <row r="11" spans="1:30" s="16" customFormat="1" ht="22.5" customHeight="1">
      <c r="A11" s="14"/>
      <c r="B11" s="14"/>
      <c r="C11" s="14"/>
      <c r="D11" s="6" t="s">
        <v>5</v>
      </c>
      <c r="E11" s="88" t="s">
        <v>75</v>
      </c>
      <c r="G11" s="88" t="s">
        <v>76</v>
      </c>
      <c r="I11" s="88" t="s">
        <v>57</v>
      </c>
      <c r="K11" s="88" t="s">
        <v>38</v>
      </c>
      <c r="L11" s="88"/>
      <c r="M11" s="88" t="s">
        <v>123</v>
      </c>
      <c r="N11" s="88"/>
      <c r="O11" s="88" t="s">
        <v>166</v>
      </c>
      <c r="Q11" s="89" t="s">
        <v>176</v>
      </c>
      <c r="S11" s="88" t="s">
        <v>138</v>
      </c>
      <c r="T11" s="88"/>
      <c r="U11" s="88" t="s">
        <v>90</v>
      </c>
      <c r="V11" s="89"/>
      <c r="W11" s="88" t="s">
        <v>34</v>
      </c>
      <c r="X11" s="88"/>
      <c r="Y11" s="88" t="s">
        <v>91</v>
      </c>
      <c r="Z11" s="88"/>
      <c r="AA11" s="88" t="s">
        <v>109</v>
      </c>
      <c r="AC11" s="16" t="s">
        <v>59</v>
      </c>
    </row>
    <row r="12" spans="1:30" ht="22.5" customHeight="1">
      <c r="E12" s="136" t="s">
        <v>154</v>
      </c>
      <c r="F12" s="136"/>
      <c r="G12" s="136"/>
      <c r="H12" s="136"/>
      <c r="I12" s="136"/>
      <c r="J12" s="136"/>
      <c r="K12" s="13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</row>
    <row r="13" spans="1:30" s="15" customFormat="1" ht="22.5" customHeight="1">
      <c r="A13" s="17" t="s">
        <v>229</v>
      </c>
      <c r="B13" s="59"/>
      <c r="C13" s="59"/>
    </row>
    <row r="14" spans="1:30" s="15" customFormat="1" ht="22.5" customHeight="1">
      <c r="A14" s="15" t="s">
        <v>236</v>
      </c>
      <c r="B14" s="14"/>
      <c r="D14" s="124"/>
      <c r="E14" s="29">
        <v>21749999850</v>
      </c>
      <c r="F14" s="29"/>
      <c r="G14" s="29">
        <v>19279777633</v>
      </c>
      <c r="H14" s="29"/>
      <c r="I14" s="29">
        <v>1638780000</v>
      </c>
      <c r="J14" s="29"/>
      <c r="K14" s="29">
        <v>59821028087</v>
      </c>
      <c r="L14" s="29"/>
      <c r="M14" s="29">
        <v>-2551418710</v>
      </c>
      <c r="N14" s="29"/>
      <c r="O14" s="29">
        <v>-2072727861</v>
      </c>
      <c r="P14" s="29"/>
      <c r="Q14" s="29">
        <v>-1169983494</v>
      </c>
      <c r="R14" s="29"/>
      <c r="S14" s="29">
        <v>1371445599</v>
      </c>
      <c r="T14" s="29"/>
      <c r="U14" s="29">
        <v>-38292455</v>
      </c>
      <c r="V14" s="29"/>
      <c r="W14" s="29">
        <v>-4460976921</v>
      </c>
      <c r="X14" s="29"/>
      <c r="Y14" s="29">
        <v>98028608649</v>
      </c>
      <c r="Z14" s="29"/>
      <c r="AA14" s="29">
        <v>9374660296</v>
      </c>
      <c r="AB14" s="29"/>
      <c r="AC14" s="29">
        <v>107403268945</v>
      </c>
      <c r="AD14" s="86"/>
    </row>
    <row r="15" spans="1:30" s="15" customFormat="1" ht="9.9499999999999993" customHeight="1">
      <c r="D15" s="124"/>
      <c r="E15" s="29"/>
      <c r="F15" s="29"/>
      <c r="G15" s="29"/>
      <c r="H15" s="22"/>
      <c r="I15" s="29"/>
      <c r="J15" s="22"/>
      <c r="K15" s="29"/>
      <c r="L15" s="22"/>
      <c r="M15" s="29"/>
      <c r="N15" s="22"/>
      <c r="O15" s="29"/>
      <c r="P15" s="22"/>
      <c r="Q15" s="29"/>
      <c r="R15" s="29"/>
      <c r="S15" s="29"/>
      <c r="T15" s="29"/>
      <c r="U15" s="29"/>
      <c r="V15" s="29"/>
      <c r="W15" s="29"/>
      <c r="X15" s="29"/>
      <c r="Y15" s="86"/>
      <c r="Z15" s="29"/>
      <c r="AA15" s="29"/>
      <c r="AB15" s="22"/>
      <c r="AC15" s="29"/>
    </row>
    <row r="16" spans="1:30" s="15" customFormat="1" ht="22.5" customHeight="1">
      <c r="A16" s="91" t="s">
        <v>130</v>
      </c>
      <c r="D16" s="124"/>
      <c r="E16" s="29"/>
      <c r="F16" s="29"/>
      <c r="G16" s="29"/>
      <c r="H16" s="22"/>
      <c r="I16" s="29"/>
      <c r="J16" s="22"/>
      <c r="K16" s="29"/>
      <c r="L16" s="22"/>
      <c r="M16" s="29"/>
      <c r="N16" s="22"/>
      <c r="O16" s="29"/>
      <c r="P16" s="22"/>
      <c r="Q16" s="29"/>
      <c r="R16" s="29"/>
      <c r="S16" s="29"/>
      <c r="T16" s="29"/>
      <c r="U16" s="29"/>
      <c r="V16" s="29"/>
      <c r="W16" s="29"/>
      <c r="X16" s="29"/>
      <c r="Y16" s="86"/>
      <c r="Z16" s="29"/>
      <c r="AA16" s="29"/>
      <c r="AB16" s="22"/>
      <c r="AC16" s="29"/>
    </row>
    <row r="17" spans="1:31" s="15" customFormat="1" ht="22.5" customHeight="1">
      <c r="A17" s="92"/>
      <c r="B17" s="109" t="s">
        <v>237</v>
      </c>
      <c r="D17" s="123"/>
      <c r="E17" s="29"/>
      <c r="F17" s="29"/>
      <c r="G17" s="29"/>
      <c r="H17" s="22"/>
      <c r="I17" s="29"/>
      <c r="J17" s="22"/>
      <c r="K17" s="29"/>
      <c r="L17" s="22"/>
      <c r="M17" s="29"/>
      <c r="N17" s="22"/>
      <c r="O17" s="29"/>
      <c r="P17" s="22"/>
      <c r="Q17" s="29"/>
      <c r="R17" s="29"/>
      <c r="S17" s="29"/>
      <c r="T17" s="29"/>
      <c r="U17" s="29"/>
      <c r="V17" s="29"/>
      <c r="W17" s="29"/>
      <c r="X17" s="29"/>
      <c r="Y17" s="86"/>
      <c r="Z17" s="29"/>
      <c r="AA17" s="29"/>
      <c r="AB17" s="22"/>
      <c r="AC17" s="29"/>
    </row>
    <row r="18" spans="1:31" ht="22.5" customHeight="1">
      <c r="A18" s="93"/>
      <c r="B18" s="14" t="s">
        <v>205</v>
      </c>
      <c r="D18" s="84">
        <v>21</v>
      </c>
      <c r="E18" s="23">
        <v>0</v>
      </c>
      <c r="F18" s="23"/>
      <c r="G18" s="23">
        <v>0</v>
      </c>
      <c r="H18" s="21"/>
      <c r="I18" s="23">
        <v>0</v>
      </c>
      <c r="J18" s="21"/>
      <c r="K18" s="23">
        <v>-3479999976</v>
      </c>
      <c r="L18" s="21"/>
      <c r="M18" s="23">
        <v>0</v>
      </c>
      <c r="N18" s="21"/>
      <c r="O18" s="23">
        <v>0</v>
      </c>
      <c r="P18" s="21"/>
      <c r="Q18" s="23">
        <v>0</v>
      </c>
      <c r="R18" s="23"/>
      <c r="S18" s="23">
        <v>0</v>
      </c>
      <c r="T18" s="23"/>
      <c r="U18" s="23">
        <v>0</v>
      </c>
      <c r="V18" s="23"/>
      <c r="W18" s="19">
        <f>SUM(L18:U18)</f>
        <v>0</v>
      </c>
      <c r="X18" s="23"/>
      <c r="Y18" s="19">
        <f>SUM(W18,E18:K18)</f>
        <v>-3479999976</v>
      </c>
      <c r="Z18" s="23"/>
      <c r="AA18" s="23">
        <v>-570013282</v>
      </c>
      <c r="AB18" s="21"/>
      <c r="AC18" s="19">
        <f>SUM(Y18:AA18)</f>
        <v>-4050013258</v>
      </c>
    </row>
    <row r="19" spans="1:31" s="15" customFormat="1" ht="22.5" customHeight="1">
      <c r="A19" s="92"/>
      <c r="B19" s="18" t="s">
        <v>238</v>
      </c>
      <c r="D19" s="123"/>
      <c r="E19" s="61">
        <f>SUM(E18:E18)</f>
        <v>0</v>
      </c>
      <c r="F19" s="29"/>
      <c r="G19" s="61">
        <f>SUM(G18:G18)</f>
        <v>0</v>
      </c>
      <c r="H19" s="22"/>
      <c r="I19" s="61">
        <f>SUM(I18:I18)</f>
        <v>0</v>
      </c>
      <c r="J19" s="22"/>
      <c r="K19" s="61">
        <f>SUM(K18:K18)</f>
        <v>-3479999976</v>
      </c>
      <c r="L19" s="22"/>
      <c r="M19" s="61">
        <f>SUM(M18:M18)</f>
        <v>0</v>
      </c>
      <c r="N19" s="22"/>
      <c r="O19" s="61">
        <f>SUM(O18:O18)</f>
        <v>0</v>
      </c>
      <c r="P19" s="22"/>
      <c r="Q19" s="61">
        <f>SUM(Q18:Q18)</f>
        <v>0</v>
      </c>
      <c r="R19" s="29"/>
      <c r="S19" s="61">
        <f>SUM(S18:S18)</f>
        <v>0</v>
      </c>
      <c r="T19" s="29"/>
      <c r="U19" s="61">
        <f>SUM(U18:U18)</f>
        <v>0</v>
      </c>
      <c r="V19" s="29"/>
      <c r="W19" s="61">
        <f>SUM(W18:W18)</f>
        <v>0</v>
      </c>
      <c r="X19" s="29"/>
      <c r="Y19" s="61">
        <f>SUM(Y18:Y18)</f>
        <v>-3479999976</v>
      </c>
      <c r="Z19" s="29"/>
      <c r="AA19" s="61">
        <f>SUM(AA18:AA18)</f>
        <v>-570013282</v>
      </c>
      <c r="AB19" s="22"/>
      <c r="AC19" s="61">
        <f>SUM(AC18:AC18)</f>
        <v>-4050013258</v>
      </c>
    </row>
    <row r="20" spans="1:31" s="15" customFormat="1" ht="15" customHeight="1">
      <c r="A20" s="92"/>
      <c r="C20" s="18"/>
      <c r="D20" s="124"/>
      <c r="E20" s="29"/>
      <c r="F20" s="29"/>
      <c r="G20" s="29"/>
      <c r="H20" s="22"/>
      <c r="I20" s="29"/>
      <c r="J20" s="22"/>
      <c r="K20" s="29"/>
      <c r="L20" s="22"/>
      <c r="M20" s="29"/>
      <c r="N20" s="22"/>
      <c r="O20" s="29"/>
      <c r="P20" s="22"/>
      <c r="Q20" s="29"/>
      <c r="R20" s="29"/>
      <c r="S20" s="29"/>
      <c r="T20" s="29"/>
      <c r="U20" s="29"/>
      <c r="V20" s="29"/>
      <c r="W20" s="29"/>
      <c r="X20" s="29"/>
      <c r="Y20" s="86"/>
      <c r="Z20" s="29"/>
      <c r="AA20" s="29"/>
      <c r="AB20" s="22"/>
      <c r="AC20" s="29"/>
    </row>
    <row r="21" spans="1:31" s="15" customFormat="1" ht="22.5" customHeight="1">
      <c r="A21" s="92"/>
      <c r="B21" s="18" t="s">
        <v>184</v>
      </c>
      <c r="D21" s="124"/>
      <c r="E21" s="29"/>
      <c r="F21" s="29"/>
      <c r="G21" s="29"/>
      <c r="H21" s="22"/>
      <c r="I21" s="29"/>
      <c r="J21" s="22"/>
      <c r="K21" s="29"/>
      <c r="L21" s="22"/>
      <c r="M21" s="29"/>
      <c r="N21" s="22"/>
      <c r="O21" s="29"/>
      <c r="P21" s="22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2"/>
      <c r="AC21" s="29"/>
    </row>
    <row r="22" spans="1:31" s="15" customFormat="1" ht="22.5" customHeight="1">
      <c r="A22" s="92"/>
      <c r="B22" s="14" t="s">
        <v>185</v>
      </c>
      <c r="D22" s="124"/>
      <c r="E22" s="29"/>
      <c r="F22" s="29"/>
      <c r="G22" s="29"/>
      <c r="H22" s="22"/>
      <c r="I22" s="29"/>
      <c r="J22" s="22"/>
      <c r="K22" s="29"/>
      <c r="L22" s="22"/>
      <c r="M22" s="29"/>
      <c r="N22" s="22"/>
      <c r="O22" s="29"/>
      <c r="P22" s="22"/>
      <c r="Q22" s="29"/>
      <c r="R22" s="29"/>
      <c r="S22" s="29"/>
      <c r="T22" s="29"/>
      <c r="U22" s="29"/>
      <c r="V22" s="29"/>
      <c r="W22" s="29"/>
      <c r="X22" s="29"/>
      <c r="Y22" s="86"/>
      <c r="Z22" s="29"/>
      <c r="AA22" s="29"/>
      <c r="AB22" s="22"/>
      <c r="AC22" s="29"/>
    </row>
    <row r="23" spans="1:31" ht="22.5" customHeight="1">
      <c r="A23" s="111"/>
      <c r="B23" s="14" t="s">
        <v>207</v>
      </c>
      <c r="D23" s="84"/>
      <c r="E23" s="23">
        <v>0</v>
      </c>
      <c r="F23" s="23"/>
      <c r="G23" s="23">
        <v>0</v>
      </c>
      <c r="H23" s="21"/>
      <c r="I23" s="23">
        <v>0</v>
      </c>
      <c r="J23" s="21"/>
      <c r="K23" s="23">
        <v>0</v>
      </c>
      <c r="L23" s="21"/>
      <c r="M23" s="23">
        <v>0</v>
      </c>
      <c r="N23" s="21"/>
      <c r="O23" s="23">
        <v>0</v>
      </c>
      <c r="P23" s="21"/>
      <c r="Q23" s="23">
        <v>0</v>
      </c>
      <c r="R23" s="23"/>
      <c r="S23" s="23">
        <v>0</v>
      </c>
      <c r="T23" s="23"/>
      <c r="U23" s="23">
        <v>0</v>
      </c>
      <c r="V23" s="23"/>
      <c r="W23" s="19">
        <f>SUM(L23:U23)</f>
        <v>0</v>
      </c>
      <c r="X23" s="23"/>
      <c r="Y23" s="19">
        <f>SUM(W23,E23:K23)</f>
        <v>0</v>
      </c>
      <c r="Z23" s="23"/>
      <c r="AA23" s="23">
        <v>75239595</v>
      </c>
      <c r="AB23" s="21"/>
      <c r="AC23" s="19">
        <f>SUM(Y23:AA23)</f>
        <v>75239595</v>
      </c>
    </row>
    <row r="24" spans="1:31" s="15" customFormat="1" ht="22.5" customHeight="1">
      <c r="A24" s="92"/>
      <c r="B24" s="18" t="s">
        <v>186</v>
      </c>
      <c r="E24" s="61">
        <f>SUM(E22:E23)</f>
        <v>0</v>
      </c>
      <c r="F24" s="29"/>
      <c r="G24" s="61">
        <f>SUM(G22:G23)</f>
        <v>0</v>
      </c>
      <c r="H24" s="22"/>
      <c r="I24" s="61">
        <f>SUM(I22:I23)</f>
        <v>0</v>
      </c>
      <c r="J24" s="22"/>
      <c r="K24" s="61">
        <f>SUM(K22:K23)</f>
        <v>0</v>
      </c>
      <c r="L24" s="22"/>
      <c r="M24" s="61">
        <f>SUM(M22:M23)</f>
        <v>0</v>
      </c>
      <c r="N24" s="22"/>
      <c r="O24" s="61">
        <f>SUM(O22:O23)</f>
        <v>0</v>
      </c>
      <c r="P24" s="22"/>
      <c r="Q24" s="61">
        <f>SUM(Q22:Q23)</f>
        <v>0</v>
      </c>
      <c r="R24" s="29"/>
      <c r="S24" s="61">
        <f>SUM(S22:S23)</f>
        <v>0</v>
      </c>
      <c r="T24" s="29"/>
      <c r="U24" s="61">
        <f>SUM(U22:U23)</f>
        <v>0</v>
      </c>
      <c r="V24" s="29"/>
      <c r="W24" s="61">
        <f>SUM(W22:W23)</f>
        <v>0</v>
      </c>
      <c r="X24" s="29"/>
      <c r="Y24" s="61">
        <f>SUM(Y22:Y23)</f>
        <v>0</v>
      </c>
      <c r="Z24" s="29"/>
      <c r="AA24" s="61">
        <f>SUM(AA22:AA23)</f>
        <v>75239595</v>
      </c>
      <c r="AB24" s="22"/>
      <c r="AC24" s="61">
        <f>SUM(AC22:AC23)</f>
        <v>75239595</v>
      </c>
    </row>
    <row r="25" spans="1:31" ht="11.1" customHeight="1">
      <c r="A25" s="95"/>
      <c r="B25" s="15"/>
      <c r="C25" s="15"/>
      <c r="D25" s="1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86"/>
    </row>
    <row r="26" spans="1:31" s="15" customFormat="1" ht="22.5" customHeight="1">
      <c r="A26" s="91" t="s">
        <v>142</v>
      </c>
      <c r="E26" s="32">
        <f>E19+E24</f>
        <v>0</v>
      </c>
      <c r="F26" s="29"/>
      <c r="G26" s="32">
        <f>G19+G24</f>
        <v>0</v>
      </c>
      <c r="H26" s="22"/>
      <c r="I26" s="32">
        <f>I19+I24</f>
        <v>0</v>
      </c>
      <c r="J26" s="22"/>
      <c r="K26" s="32">
        <f>K19+K24</f>
        <v>-3479999976</v>
      </c>
      <c r="L26" s="22"/>
      <c r="M26" s="32">
        <f>M19+M24</f>
        <v>0</v>
      </c>
      <c r="N26" s="29"/>
      <c r="O26" s="32">
        <f>O19+O24</f>
        <v>0</v>
      </c>
      <c r="P26" s="22"/>
      <c r="Q26" s="32">
        <f>Q19+Q24</f>
        <v>0</v>
      </c>
      <c r="R26" s="29"/>
      <c r="S26" s="32">
        <f>S19+S24</f>
        <v>0</v>
      </c>
      <c r="T26" s="29"/>
      <c r="U26" s="32">
        <f>U19+U24</f>
        <v>0</v>
      </c>
      <c r="V26" s="29"/>
      <c r="W26" s="32">
        <f>W19+W24</f>
        <v>0</v>
      </c>
      <c r="X26" s="29"/>
      <c r="Y26" s="32">
        <f>Y19+Y24</f>
        <v>-3479999976</v>
      </c>
      <c r="Z26" s="29"/>
      <c r="AA26" s="32">
        <f>AA19+AA24</f>
        <v>-494773687</v>
      </c>
      <c r="AB26" s="22"/>
      <c r="AC26" s="32">
        <f>AC19+AC24</f>
        <v>-3974773663</v>
      </c>
    </row>
    <row r="27" spans="1:31" ht="11.1" customHeight="1">
      <c r="A27" s="95"/>
      <c r="B27" s="15"/>
      <c r="C27" s="15"/>
      <c r="D27" s="15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86"/>
    </row>
    <row r="28" spans="1:31" ht="22.5" customHeight="1">
      <c r="A28" s="15" t="s">
        <v>210</v>
      </c>
      <c r="B28" s="96"/>
      <c r="C28" s="15"/>
      <c r="E28" s="21"/>
      <c r="F28" s="23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3"/>
      <c r="S28" s="23"/>
      <c r="T28" s="23"/>
      <c r="U28" s="23"/>
      <c r="V28" s="23"/>
      <c r="W28" s="21"/>
      <c r="X28" s="21"/>
      <c r="Y28" s="21"/>
      <c r="Z28" s="21"/>
      <c r="AA28" s="21"/>
      <c r="AB28" s="21"/>
      <c r="AC28" s="22"/>
    </row>
    <row r="29" spans="1:31" ht="22.5" customHeight="1">
      <c r="A29" s="14" t="s">
        <v>60</v>
      </c>
      <c r="B29" s="14" t="s">
        <v>61</v>
      </c>
      <c r="E29" s="21">
        <v>0</v>
      </c>
      <c r="F29" s="23"/>
      <c r="G29" s="21">
        <v>0</v>
      </c>
      <c r="H29" s="21"/>
      <c r="I29" s="21">
        <v>0</v>
      </c>
      <c r="J29" s="21"/>
      <c r="K29" s="21">
        <v>5167245487</v>
      </c>
      <c r="L29" s="21"/>
      <c r="M29" s="21">
        <v>0</v>
      </c>
      <c r="N29" s="21"/>
      <c r="O29" s="21">
        <v>0</v>
      </c>
      <c r="P29" s="21"/>
      <c r="Q29" s="21">
        <v>0</v>
      </c>
      <c r="R29" s="23"/>
      <c r="S29" s="23">
        <v>0</v>
      </c>
      <c r="T29" s="23"/>
      <c r="U29" s="23">
        <v>0</v>
      </c>
      <c r="V29" s="23"/>
      <c r="W29" s="19">
        <f>SUM(L29:U29)</f>
        <v>0</v>
      </c>
      <c r="X29" s="21"/>
      <c r="Y29" s="19">
        <f>SUM(W29,E29:K29)</f>
        <v>5167245487</v>
      </c>
      <c r="Z29" s="23"/>
      <c r="AA29" s="23">
        <v>311781615</v>
      </c>
      <c r="AB29" s="21"/>
      <c r="AC29" s="19">
        <f>SUM(Y29:AA29)</f>
        <v>5479027102</v>
      </c>
      <c r="AD29" s="19"/>
      <c r="AE29" s="19"/>
    </row>
    <row r="30" spans="1:31" ht="22.5" customHeight="1">
      <c r="A30" s="14" t="s">
        <v>60</v>
      </c>
      <c r="B30" s="14" t="s">
        <v>226</v>
      </c>
      <c r="E30" s="27">
        <v>0</v>
      </c>
      <c r="F30" s="23"/>
      <c r="G30" s="27">
        <v>0</v>
      </c>
      <c r="H30" s="21"/>
      <c r="I30" s="27">
        <v>0</v>
      </c>
      <c r="J30" s="21"/>
      <c r="K30" s="27">
        <v>0</v>
      </c>
      <c r="L30" s="23"/>
      <c r="M30" s="128">
        <v>-440906267</v>
      </c>
      <c r="N30" s="127"/>
      <c r="O30" s="128">
        <v>-538804099</v>
      </c>
      <c r="P30" s="80"/>
      <c r="Q30" s="128">
        <v>380350305</v>
      </c>
      <c r="R30" s="23"/>
      <c r="S30" s="27">
        <v>-1099286430</v>
      </c>
      <c r="T30" s="23"/>
      <c r="U30" s="27">
        <v>-19826069</v>
      </c>
      <c r="V30" s="23"/>
      <c r="W30" s="19">
        <f>SUM(L30:U30)</f>
        <v>-1718472560</v>
      </c>
      <c r="X30" s="21"/>
      <c r="Y30" s="19">
        <f>SUM(W30,E30:K30)</f>
        <v>-1718472560</v>
      </c>
      <c r="Z30" s="23"/>
      <c r="AA30" s="23">
        <v>-55596400</v>
      </c>
      <c r="AB30" s="21"/>
      <c r="AC30" s="19">
        <f>SUM(Y30:AA30)</f>
        <v>-1774068960</v>
      </c>
      <c r="AD30" s="19"/>
      <c r="AE30" s="19"/>
    </row>
    <row r="31" spans="1:31" ht="22.5" customHeight="1">
      <c r="A31" s="15" t="s">
        <v>227</v>
      </c>
      <c r="B31" s="96"/>
      <c r="C31" s="15"/>
      <c r="E31" s="61">
        <f>SUM(E29:E30)</f>
        <v>0</v>
      </c>
      <c r="F31" s="23"/>
      <c r="G31" s="61">
        <f>SUM(G29:G30)</f>
        <v>0</v>
      </c>
      <c r="H31" s="21"/>
      <c r="I31" s="61">
        <f>SUM(I29:I30)</f>
        <v>0</v>
      </c>
      <c r="J31" s="21"/>
      <c r="K31" s="61">
        <f>SUM(K29:K30)</f>
        <v>5167245487</v>
      </c>
      <c r="L31" s="29"/>
      <c r="M31" s="61">
        <f>SUM(M29:M30)</f>
        <v>-440906267</v>
      </c>
      <c r="N31" s="29"/>
      <c r="O31" s="61">
        <f>SUM(O29:O30)</f>
        <v>-538804099</v>
      </c>
      <c r="P31" s="21"/>
      <c r="Q31" s="32">
        <f>SUM(Q29:Q30)</f>
        <v>380350305</v>
      </c>
      <c r="R31" s="23"/>
      <c r="S31" s="61">
        <f>SUM(S29:S30)</f>
        <v>-1099286430</v>
      </c>
      <c r="T31" s="29"/>
      <c r="U31" s="61">
        <f>SUM(U29:U30)</f>
        <v>-19826069</v>
      </c>
      <c r="V31" s="23"/>
      <c r="W31" s="61">
        <f>SUM(W29:W30)</f>
        <v>-1718472560</v>
      </c>
      <c r="X31" s="29"/>
      <c r="Y31" s="61">
        <f>SUM(Y29:Y30)</f>
        <v>3448772927</v>
      </c>
      <c r="Z31" s="29"/>
      <c r="AA31" s="61">
        <f>SUM(AA29:AA30)</f>
        <v>256185215</v>
      </c>
      <c r="AB31" s="21"/>
      <c r="AC31" s="61">
        <f>SUM(AC29:AC30)</f>
        <v>3704958142</v>
      </c>
      <c r="AD31" s="19"/>
      <c r="AE31" s="19"/>
    </row>
    <row r="32" spans="1:31" ht="9.9499999999999993" customHeight="1">
      <c r="A32" s="15"/>
      <c r="B32" s="15"/>
      <c r="C32" s="15"/>
      <c r="D32" s="15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86"/>
    </row>
    <row r="33" spans="1:31" ht="22.5" customHeight="1">
      <c r="A33" s="14" t="s">
        <v>208</v>
      </c>
      <c r="B33" s="96"/>
      <c r="D33" s="84">
        <v>14</v>
      </c>
      <c r="E33" s="23">
        <v>0</v>
      </c>
      <c r="F33" s="23"/>
      <c r="G33" s="23">
        <v>0</v>
      </c>
      <c r="H33" s="21"/>
      <c r="I33" s="23">
        <v>580450770</v>
      </c>
      <c r="J33" s="21"/>
      <c r="K33" s="23">
        <v>-580450770</v>
      </c>
      <c r="L33" s="23"/>
      <c r="M33" s="23">
        <v>0</v>
      </c>
      <c r="N33" s="23"/>
      <c r="O33" s="23">
        <v>0</v>
      </c>
      <c r="P33" s="21"/>
      <c r="Q33" s="23">
        <v>0</v>
      </c>
      <c r="R33" s="23"/>
      <c r="S33" s="23">
        <v>0</v>
      </c>
      <c r="T33" s="23"/>
      <c r="U33" s="23">
        <v>0</v>
      </c>
      <c r="V33" s="23"/>
      <c r="W33" s="23">
        <v>0</v>
      </c>
      <c r="X33" s="23"/>
      <c r="Y33" s="19">
        <v>0</v>
      </c>
      <c r="Z33" s="23"/>
      <c r="AA33" s="23">
        <v>0</v>
      </c>
      <c r="AB33" s="21"/>
      <c r="AC33" s="19">
        <f>Y33+AA33</f>
        <v>0</v>
      </c>
      <c r="AD33" s="19"/>
      <c r="AE33" s="19"/>
    </row>
    <row r="34" spans="1:31" ht="3.95" customHeight="1">
      <c r="A34" s="15"/>
      <c r="B34" s="15"/>
      <c r="C34" s="15"/>
      <c r="D34" s="15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86"/>
    </row>
    <row r="35" spans="1:31" s="15" customFormat="1" ht="22.5" customHeight="1" thickBot="1">
      <c r="A35" s="15" t="s">
        <v>230</v>
      </c>
      <c r="C35" s="14"/>
      <c r="E35" s="74">
        <f>SUM(E14,E26,E31,E33)</f>
        <v>21749999850</v>
      </c>
      <c r="F35" s="29"/>
      <c r="G35" s="74">
        <f>SUM(G14,G26,G31,G33)</f>
        <v>19279777633</v>
      </c>
      <c r="H35" s="22"/>
      <c r="I35" s="74">
        <f>SUM(I14,I26,I31,I33)</f>
        <v>2219230770</v>
      </c>
      <c r="J35" s="22"/>
      <c r="K35" s="74">
        <f>SUM(K14,K26,K31,K33)</f>
        <v>60927822828</v>
      </c>
      <c r="L35" s="29"/>
      <c r="M35" s="74">
        <f>SUM(M14,M26,M31,M33)</f>
        <v>-2992324977</v>
      </c>
      <c r="N35" s="29"/>
      <c r="O35" s="74">
        <f>SUM(O14,O26,O31,O33)</f>
        <v>-2611531960</v>
      </c>
      <c r="P35" s="22"/>
      <c r="Q35" s="74">
        <f>SUM(Q14,Q26,Q31,Q33)</f>
        <v>-789633189</v>
      </c>
      <c r="R35" s="29"/>
      <c r="S35" s="74">
        <f>SUM(S14,S26,S31,S33)</f>
        <v>272159169</v>
      </c>
      <c r="T35" s="29"/>
      <c r="U35" s="74">
        <f>SUM(U14,U26,U31,U33)</f>
        <v>-58118524</v>
      </c>
      <c r="V35" s="29"/>
      <c r="W35" s="74">
        <f>SUM(W14,W26,W31,W33)</f>
        <v>-6179449481</v>
      </c>
      <c r="X35" s="29"/>
      <c r="Y35" s="74">
        <f>SUM(Y14,Y26,Y31,Y33)</f>
        <v>97997381600</v>
      </c>
      <c r="Z35" s="29"/>
      <c r="AA35" s="74">
        <f>SUM(AA14,AA26,AA31,AA33)</f>
        <v>9136071824</v>
      </c>
      <c r="AB35" s="22"/>
      <c r="AC35" s="74">
        <f>SUM(AC14,AC26,AC31,AC33)</f>
        <v>107133453424</v>
      </c>
    </row>
    <row r="36" spans="1:31" ht="9.9499999999999993" customHeight="1" thickTop="1">
      <c r="A36" s="15"/>
      <c r="B36" s="15"/>
      <c r="C36" s="15"/>
      <c r="D36" s="15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86"/>
    </row>
    <row r="37" spans="1:31" ht="22.5" customHeight="1">
      <c r="E37" s="19"/>
      <c r="G37" s="19"/>
      <c r="I37" s="19"/>
      <c r="K37" s="19"/>
      <c r="M37" s="19"/>
      <c r="Q37" s="19"/>
      <c r="S37" s="19"/>
      <c r="W37" s="19"/>
      <c r="Y37" s="19"/>
      <c r="AA37" s="19"/>
      <c r="AC37" s="86"/>
    </row>
    <row r="38" spans="1:31" ht="22.5" customHeight="1">
      <c r="E38" s="19"/>
      <c r="G38" s="19"/>
      <c r="I38" s="19"/>
      <c r="K38" s="19"/>
      <c r="M38" s="19"/>
      <c r="O38" s="19"/>
      <c r="Q38" s="19"/>
      <c r="S38" s="19"/>
      <c r="U38" s="19"/>
      <c r="W38" s="19"/>
      <c r="X38" s="19"/>
      <c r="Y38" s="19"/>
      <c r="Z38" s="19"/>
      <c r="AA38" s="19"/>
      <c r="AC38" s="19"/>
    </row>
    <row r="39" spans="1:31" ht="22.5" customHeight="1">
      <c r="K39" s="19"/>
      <c r="AA39" s="19"/>
    </row>
  </sheetData>
  <mergeCells count="4">
    <mergeCell ref="E4:AC4"/>
    <mergeCell ref="I5:K5"/>
    <mergeCell ref="M5:W5"/>
    <mergeCell ref="E12:AC12"/>
  </mergeCells>
  <pageMargins left="0.5" right="0.5" top="0.8" bottom="0.5" header="0.8" footer="0.5"/>
  <pageSetup paperSize="9" scale="54" firstPageNumber="12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  <ignoredErrors>
    <ignoredError sqref="W29:W30 W23 W18 Y1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12808-666D-4651-B0C8-33081E2A1E1E}">
  <dimension ref="A1:Y36"/>
  <sheetViews>
    <sheetView view="pageBreakPreview" zoomScale="90" zoomScaleNormal="90" zoomScaleSheetLayoutView="90" workbookViewId="0">
      <selection sqref="A1:W1"/>
    </sheetView>
  </sheetViews>
  <sheetFormatPr defaultColWidth="9.125" defaultRowHeight="22.5" customHeight="1"/>
  <cols>
    <col min="1" max="2" width="2.375" style="14" customWidth="1"/>
    <col min="3" max="3" width="40.5" style="14" customWidth="1"/>
    <col min="4" max="4" width="1.125" style="14" customWidth="1"/>
    <col min="5" max="5" width="8.125" style="14" customWidth="1"/>
    <col min="6" max="6" width="1.125" style="14" customWidth="1"/>
    <col min="7" max="7" width="13.125" style="14" customWidth="1"/>
    <col min="8" max="8" width="1.125" style="14" customWidth="1"/>
    <col min="9" max="9" width="12.875" style="14" customWidth="1"/>
    <col min="10" max="10" width="1.125" style="14" customWidth="1"/>
    <col min="11" max="11" width="13.625" style="14" customWidth="1"/>
    <col min="12" max="12" width="1.125" style="14" customWidth="1"/>
    <col min="13" max="13" width="12" style="14" customWidth="1"/>
    <col min="14" max="14" width="1.125" style="14" customWidth="1"/>
    <col min="15" max="15" width="13" style="14" customWidth="1"/>
    <col min="16" max="16" width="0.875" style="14" customWidth="1"/>
    <col min="17" max="17" width="12.625" style="14" customWidth="1"/>
    <col min="18" max="18" width="1.125" style="14" customWidth="1"/>
    <col min="19" max="19" width="15.125" style="14" customWidth="1"/>
    <col min="20" max="20" width="0.875" style="14" customWidth="1"/>
    <col min="21" max="21" width="12.875" style="14" customWidth="1"/>
    <col min="22" max="22" width="1.125" style="14" customWidth="1"/>
    <col min="23" max="23" width="12.875" style="14" customWidth="1"/>
    <col min="24" max="24" width="14.5" style="14" bestFit="1" customWidth="1"/>
    <col min="25" max="25" width="11.125" style="14" bestFit="1" customWidth="1"/>
    <col min="26" max="16384" width="9.125" style="14"/>
  </cols>
  <sheetData>
    <row r="1" spans="1:25" s="25" customFormat="1" ht="22.5" customHeight="1">
      <c r="A1" s="138" t="s">
        <v>116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</row>
    <row r="2" spans="1:25" s="25" customFormat="1" ht="22.5" customHeight="1">
      <c r="A2" s="138" t="s">
        <v>157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</row>
    <row r="3" spans="1:25" s="25" customFormat="1" ht="9.9499999999999993" customHeight="1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</row>
    <row r="4" spans="1:25" ht="22.5" customHeight="1">
      <c r="D4" s="15"/>
      <c r="F4" s="15"/>
      <c r="G4" s="139" t="s">
        <v>62</v>
      </c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</row>
    <row r="5" spans="1:25" ht="22.5" customHeight="1">
      <c r="D5" s="15"/>
      <c r="F5" s="15"/>
      <c r="G5" s="59"/>
      <c r="H5" s="15"/>
      <c r="I5" s="59"/>
      <c r="J5" s="15"/>
      <c r="K5" s="59"/>
      <c r="L5" s="15"/>
      <c r="M5" s="140" t="s">
        <v>37</v>
      </c>
      <c r="N5" s="140"/>
      <c r="O5" s="140"/>
      <c r="P5" s="97"/>
      <c r="Q5" s="140" t="s">
        <v>39</v>
      </c>
      <c r="R5" s="140"/>
      <c r="S5" s="140"/>
      <c r="T5" s="140"/>
      <c r="U5" s="140"/>
      <c r="V5" s="15"/>
      <c r="W5" s="59"/>
    </row>
    <row r="6" spans="1:25" ht="22.5" customHeight="1">
      <c r="A6" s="16"/>
      <c r="B6" s="16"/>
      <c r="C6" s="16"/>
      <c r="S6" s="97" t="s">
        <v>87</v>
      </c>
      <c r="T6" s="97"/>
      <c r="U6" s="97"/>
    </row>
    <row r="7" spans="1:25" ht="22.5" customHeight="1">
      <c r="A7" s="16"/>
      <c r="B7" s="16"/>
      <c r="C7" s="16"/>
      <c r="D7" s="59"/>
      <c r="E7" s="84"/>
      <c r="F7" s="59"/>
      <c r="G7" s="16"/>
      <c r="H7" s="59"/>
      <c r="I7" s="16"/>
      <c r="J7" s="59"/>
      <c r="K7" s="16" t="s">
        <v>80</v>
      </c>
      <c r="L7" s="59"/>
      <c r="M7" s="16"/>
      <c r="N7" s="59"/>
      <c r="O7" s="16"/>
      <c r="P7" s="16"/>
      <c r="Q7" s="16" t="s">
        <v>164</v>
      </c>
      <c r="R7" s="59"/>
      <c r="S7" s="97" t="s">
        <v>88</v>
      </c>
      <c r="T7" s="97"/>
      <c r="U7" s="97" t="s">
        <v>53</v>
      </c>
      <c r="V7" s="59"/>
      <c r="W7" s="16"/>
    </row>
    <row r="8" spans="1:25" ht="22.5" customHeight="1">
      <c r="A8" s="16"/>
      <c r="B8" s="16"/>
      <c r="C8" s="16"/>
      <c r="D8" s="59"/>
      <c r="E8" s="16"/>
      <c r="F8" s="59"/>
      <c r="G8" s="16" t="s">
        <v>240</v>
      </c>
      <c r="H8" s="59"/>
      <c r="I8" s="16"/>
      <c r="J8" s="59"/>
      <c r="K8" s="16" t="s">
        <v>79</v>
      </c>
      <c r="L8" s="59"/>
      <c r="M8" s="16" t="s">
        <v>55</v>
      </c>
      <c r="N8" s="59"/>
      <c r="O8" s="16"/>
      <c r="P8" s="16"/>
      <c r="Q8" s="16" t="s">
        <v>165</v>
      </c>
      <c r="R8" s="59"/>
      <c r="S8" s="97" t="s">
        <v>89</v>
      </c>
      <c r="T8" s="97"/>
      <c r="U8" s="97" t="s">
        <v>56</v>
      </c>
      <c r="V8" s="59"/>
      <c r="W8" s="16" t="s">
        <v>54</v>
      </c>
    </row>
    <row r="9" spans="1:25" ht="22.5" customHeight="1">
      <c r="A9" s="16"/>
      <c r="B9" s="16"/>
      <c r="C9" s="16"/>
      <c r="D9" s="59"/>
      <c r="E9" s="6"/>
      <c r="F9" s="59"/>
      <c r="G9" s="16" t="s">
        <v>177</v>
      </c>
      <c r="H9" s="59"/>
      <c r="I9" s="16" t="s">
        <v>178</v>
      </c>
      <c r="J9" s="59"/>
      <c r="K9" s="16" t="s">
        <v>77</v>
      </c>
      <c r="L9" s="59"/>
      <c r="M9" s="16" t="s">
        <v>57</v>
      </c>
      <c r="N9" s="59"/>
      <c r="O9" s="16" t="s">
        <v>38</v>
      </c>
      <c r="P9" s="16"/>
      <c r="Q9" s="16" t="s">
        <v>166</v>
      </c>
      <c r="R9" s="59"/>
      <c r="S9" s="97" t="s">
        <v>90</v>
      </c>
      <c r="T9" s="97"/>
      <c r="U9" s="97" t="s">
        <v>34</v>
      </c>
      <c r="V9" s="59"/>
      <c r="W9" s="16" t="s">
        <v>59</v>
      </c>
    </row>
    <row r="10" spans="1:25" ht="22.5" customHeight="1">
      <c r="A10" s="15"/>
      <c r="B10" s="15"/>
      <c r="C10" s="15"/>
      <c r="D10" s="19"/>
      <c r="E10" s="126" t="s">
        <v>5</v>
      </c>
      <c r="F10" s="19"/>
      <c r="G10" s="137" t="s">
        <v>161</v>
      </c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</row>
    <row r="11" spans="1:25" ht="22.5" customHeight="1">
      <c r="A11" s="17" t="s">
        <v>201</v>
      </c>
      <c r="B11" s="15"/>
      <c r="C11" s="15"/>
      <c r="D11" s="86"/>
      <c r="E11" s="84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19"/>
    </row>
    <row r="12" spans="1:25" ht="22.5" customHeight="1">
      <c r="A12" s="15" t="s">
        <v>209</v>
      </c>
      <c r="B12" s="15"/>
      <c r="C12" s="15"/>
      <c r="D12" s="86"/>
      <c r="E12" s="84"/>
      <c r="F12" s="86"/>
      <c r="G12" s="86">
        <v>14500000000</v>
      </c>
      <c r="H12" s="86"/>
      <c r="I12" s="86">
        <v>1531778000</v>
      </c>
      <c r="J12" s="86"/>
      <c r="K12" s="86">
        <v>221308748</v>
      </c>
      <c r="L12" s="86"/>
      <c r="M12" s="86">
        <v>1450000000</v>
      </c>
      <c r="N12" s="86"/>
      <c r="O12" s="86">
        <v>37053961765</v>
      </c>
      <c r="P12" s="86"/>
      <c r="Q12" s="86">
        <v>211850421</v>
      </c>
      <c r="R12" s="86"/>
      <c r="S12" s="86">
        <v>-43539727</v>
      </c>
      <c r="T12" s="86"/>
      <c r="U12" s="86">
        <f>SUM(Q12:S12)</f>
        <v>168310694</v>
      </c>
      <c r="V12" s="86"/>
      <c r="W12" s="86">
        <f>SUM(G12,I12,K12,M12,O12,U12)</f>
        <v>54925359207</v>
      </c>
      <c r="X12" s="19"/>
    </row>
    <row r="13" spans="1:25" ht="9.9499999999999993" customHeight="1">
      <c r="A13" s="113"/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</row>
    <row r="14" spans="1:25" ht="22.5" customHeight="1">
      <c r="A14" s="113" t="s">
        <v>130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</row>
    <row r="15" spans="1:25" ht="22.5" customHeight="1">
      <c r="A15" s="113" t="s">
        <v>134</v>
      </c>
      <c r="B15" s="109" t="s">
        <v>203</v>
      </c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</row>
    <row r="16" spans="1:25" ht="22.5" customHeight="1">
      <c r="A16" s="113"/>
      <c r="B16" s="110" t="s">
        <v>204</v>
      </c>
      <c r="C16" s="113"/>
      <c r="D16" s="84"/>
      <c r="E16" s="84">
        <v>13</v>
      </c>
      <c r="F16" s="113"/>
      <c r="G16" s="114">
        <v>7249999850</v>
      </c>
      <c r="H16" s="110"/>
      <c r="I16" s="114">
        <v>17747999633</v>
      </c>
      <c r="J16" s="110"/>
      <c r="K16" s="115">
        <v>0</v>
      </c>
      <c r="L16" s="115"/>
      <c r="M16" s="115">
        <v>0</v>
      </c>
      <c r="N16" s="115"/>
      <c r="O16" s="115">
        <v>0</v>
      </c>
      <c r="P16" s="110"/>
      <c r="Q16" s="115">
        <v>0</v>
      </c>
      <c r="R16" s="110"/>
      <c r="S16" s="115">
        <v>0</v>
      </c>
      <c r="T16" s="110"/>
      <c r="U16" s="80">
        <f>SUM(Q16:S16)</f>
        <v>0</v>
      </c>
      <c r="V16" s="113"/>
      <c r="W16" s="19">
        <f>SUM(G16,I16,K16,M16,O16,U16)</f>
        <v>24997999483</v>
      </c>
      <c r="X16" s="113"/>
      <c r="Y16" s="113"/>
    </row>
    <row r="17" spans="1:25" ht="22.5" customHeight="1">
      <c r="A17" s="113" t="s">
        <v>134</v>
      </c>
      <c r="B17" s="110" t="s">
        <v>205</v>
      </c>
      <c r="C17" s="113"/>
      <c r="D17" s="113"/>
      <c r="E17" s="84">
        <v>21</v>
      </c>
      <c r="F17" s="113"/>
      <c r="G17" s="80">
        <v>0</v>
      </c>
      <c r="H17" s="113"/>
      <c r="I17" s="80">
        <v>0</v>
      </c>
      <c r="J17" s="80"/>
      <c r="K17" s="80">
        <v>0</v>
      </c>
      <c r="L17" s="80"/>
      <c r="M17" s="80">
        <v>0</v>
      </c>
      <c r="N17" s="80"/>
      <c r="O17" s="80">
        <v>-3697499988</v>
      </c>
      <c r="P17" s="80"/>
      <c r="Q17" s="80">
        <v>0</v>
      </c>
      <c r="R17" s="80"/>
      <c r="S17" s="80">
        <v>0</v>
      </c>
      <c r="T17" s="80"/>
      <c r="U17" s="80">
        <f>SUM(Q17:S17)</f>
        <v>0</v>
      </c>
      <c r="V17" s="80"/>
      <c r="W17" s="19">
        <f>SUM(G17,I17,K17,M17,O17,U17)</f>
        <v>-3697499988</v>
      </c>
      <c r="X17" s="80"/>
      <c r="Y17" s="23"/>
    </row>
    <row r="18" spans="1:25" ht="22.5" customHeight="1">
      <c r="A18" s="113"/>
      <c r="B18" s="18" t="s">
        <v>206</v>
      </c>
      <c r="C18" s="113"/>
      <c r="D18" s="113"/>
      <c r="E18" s="84"/>
      <c r="F18" s="113"/>
      <c r="G18" s="116">
        <f>SUM(G16:G17)</f>
        <v>7249999850</v>
      </c>
      <c r="H18" s="113"/>
      <c r="I18" s="116">
        <f>SUM(I16:I17)</f>
        <v>17747999633</v>
      </c>
      <c r="J18" s="80"/>
      <c r="K18" s="116">
        <f>SUM(K16:K17)</f>
        <v>0</v>
      </c>
      <c r="L18" s="80"/>
      <c r="M18" s="116">
        <f>SUM(M16:M17)</f>
        <v>0</v>
      </c>
      <c r="N18" s="80"/>
      <c r="O18" s="116">
        <f>SUM(O16:O17)</f>
        <v>-3697499988</v>
      </c>
      <c r="P18" s="80"/>
      <c r="Q18" s="116">
        <f>SUM(Q16:Q17)</f>
        <v>0</v>
      </c>
      <c r="R18" s="80"/>
      <c r="S18" s="116">
        <f>SUM(S16:S17)</f>
        <v>0</v>
      </c>
      <c r="T18" s="80"/>
      <c r="U18" s="116">
        <f>SUM(U16:U17)</f>
        <v>0</v>
      </c>
      <c r="V18" s="80"/>
      <c r="W18" s="116">
        <f>SUM(W16:W17)</f>
        <v>21300499495</v>
      </c>
      <c r="X18" s="80"/>
      <c r="Y18" s="23"/>
    </row>
    <row r="19" spans="1:25" ht="9.9499999999999993" customHeight="1">
      <c r="A19" s="113"/>
      <c r="B19" s="113"/>
      <c r="C19" s="113"/>
      <c r="D19" s="86"/>
      <c r="E19" s="99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</row>
    <row r="20" spans="1:25" ht="22.5" customHeight="1">
      <c r="A20" s="91" t="s">
        <v>142</v>
      </c>
      <c r="B20" s="113"/>
      <c r="C20" s="113"/>
      <c r="D20" s="112"/>
      <c r="E20" s="112"/>
      <c r="F20" s="113"/>
      <c r="G20" s="117">
        <f>G18</f>
        <v>7249999850</v>
      </c>
      <c r="H20" s="113"/>
      <c r="I20" s="117">
        <f>I18</f>
        <v>17747999633</v>
      </c>
      <c r="J20" s="113"/>
      <c r="K20" s="117">
        <f>K18</f>
        <v>0</v>
      </c>
      <c r="L20" s="113"/>
      <c r="M20" s="117">
        <f>M18</f>
        <v>0</v>
      </c>
      <c r="N20" s="113"/>
      <c r="O20" s="117">
        <f>O18</f>
        <v>-3697499988</v>
      </c>
      <c r="P20" s="113"/>
      <c r="Q20" s="117">
        <f>Q18</f>
        <v>0</v>
      </c>
      <c r="R20" s="113"/>
      <c r="S20" s="117">
        <f>S18</f>
        <v>0</v>
      </c>
      <c r="T20" s="113"/>
      <c r="U20" s="117">
        <f>U18</f>
        <v>0</v>
      </c>
      <c r="V20" s="118"/>
      <c r="W20" s="117">
        <f>W18</f>
        <v>21300499495</v>
      </c>
      <c r="X20" s="113"/>
      <c r="Y20" s="118"/>
    </row>
    <row r="21" spans="1:25" ht="9.9499999999999993" customHeight="1">
      <c r="A21" s="113"/>
      <c r="B21" s="113"/>
      <c r="C21" s="113"/>
      <c r="D21" s="86"/>
      <c r="E21" s="99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</row>
    <row r="22" spans="1:25" ht="22.5" customHeight="1">
      <c r="A22" s="15" t="s">
        <v>188</v>
      </c>
      <c r="B22" s="96"/>
      <c r="D22" s="19"/>
      <c r="E22" s="24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</row>
    <row r="23" spans="1:25" ht="22.5" customHeight="1">
      <c r="A23" s="14" t="s">
        <v>60</v>
      </c>
      <c r="B23" s="14" t="s">
        <v>61</v>
      </c>
      <c r="D23" s="19"/>
      <c r="E23" s="24"/>
      <c r="F23" s="19"/>
      <c r="G23" s="19">
        <v>0</v>
      </c>
      <c r="H23" s="19"/>
      <c r="I23" s="19">
        <v>0</v>
      </c>
      <c r="J23" s="19"/>
      <c r="K23" s="19">
        <v>0</v>
      </c>
      <c r="L23" s="19"/>
      <c r="M23" s="19">
        <v>0</v>
      </c>
      <c r="N23" s="19"/>
      <c r="O23" s="19">
        <v>1903459539</v>
      </c>
      <c r="P23" s="19"/>
      <c r="Q23" s="19">
        <v>0</v>
      </c>
      <c r="R23" s="19"/>
      <c r="S23" s="19">
        <v>0</v>
      </c>
      <c r="T23" s="19"/>
      <c r="U23" s="80">
        <f>SUM(Q23:S23)</f>
        <v>0</v>
      </c>
      <c r="V23" s="19"/>
      <c r="W23" s="19">
        <f>SUM(G23,I23,K23,M23,O23,U23)</f>
        <v>1903459539</v>
      </c>
      <c r="X23" s="19"/>
    </row>
    <row r="24" spans="1:25" ht="22.5" customHeight="1">
      <c r="A24" s="14" t="s">
        <v>60</v>
      </c>
      <c r="B24" s="14" t="s">
        <v>52</v>
      </c>
      <c r="D24" s="86"/>
      <c r="E24" s="99"/>
      <c r="F24" s="19"/>
      <c r="G24" s="19">
        <v>0</v>
      </c>
      <c r="H24" s="19"/>
      <c r="I24" s="19">
        <v>0</v>
      </c>
      <c r="J24" s="19"/>
      <c r="K24" s="19">
        <v>0</v>
      </c>
      <c r="L24" s="19"/>
      <c r="M24" s="19">
        <v>0</v>
      </c>
      <c r="N24" s="19"/>
      <c r="O24" s="19">
        <v>0</v>
      </c>
      <c r="P24" s="19"/>
      <c r="Q24" s="19">
        <v>321497322</v>
      </c>
      <c r="R24" s="19"/>
      <c r="S24" s="19">
        <v>0</v>
      </c>
      <c r="T24" s="19"/>
      <c r="U24" s="80">
        <f>SUM(Q24:S24)</f>
        <v>321497322</v>
      </c>
      <c r="V24" s="19"/>
      <c r="W24" s="19">
        <f>SUM(G24,I24,K24,M24,O24,U24)</f>
        <v>321497322</v>
      </c>
    </row>
    <row r="25" spans="1:25" ht="22.5" customHeight="1">
      <c r="A25" s="15" t="s">
        <v>189</v>
      </c>
      <c r="B25" s="96"/>
      <c r="D25" s="112"/>
      <c r="E25" s="112"/>
      <c r="F25" s="86"/>
      <c r="G25" s="94">
        <f>SUM(G23:G24)</f>
        <v>0</v>
      </c>
      <c r="H25" s="86"/>
      <c r="I25" s="94">
        <f>SUM(I23:I24)</f>
        <v>0</v>
      </c>
      <c r="J25" s="86"/>
      <c r="K25" s="94">
        <f>SUM(K23:K24)</f>
        <v>0</v>
      </c>
      <c r="L25" s="86"/>
      <c r="M25" s="94">
        <f>SUM(M23:M24)</f>
        <v>0</v>
      </c>
      <c r="N25" s="86"/>
      <c r="O25" s="94">
        <f>SUM(O23:O24)</f>
        <v>1903459539</v>
      </c>
      <c r="P25" s="86"/>
      <c r="Q25" s="94">
        <f>SUM(Q23:Q24)</f>
        <v>321497322</v>
      </c>
      <c r="R25" s="86"/>
      <c r="S25" s="94">
        <f>SUM(S23:S24)</f>
        <v>0</v>
      </c>
      <c r="T25" s="86"/>
      <c r="U25" s="94">
        <f>SUM(U23:U24)</f>
        <v>321497322</v>
      </c>
      <c r="V25" s="86"/>
      <c r="W25" s="94">
        <f>SUM(W23:W24)</f>
        <v>2224956861</v>
      </c>
      <c r="X25" s="19"/>
    </row>
    <row r="26" spans="1:25" ht="9.9499999999999993" customHeight="1">
      <c r="A26" s="113"/>
      <c r="B26" s="113"/>
      <c r="C26" s="113"/>
      <c r="D26" s="19"/>
      <c r="E26" s="19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</row>
    <row r="27" spans="1:25" ht="22.5" customHeight="1">
      <c r="A27" s="14" t="s">
        <v>208</v>
      </c>
      <c r="B27" s="96"/>
      <c r="D27" s="119"/>
      <c r="E27" s="84">
        <v>14</v>
      </c>
      <c r="F27" s="19"/>
      <c r="G27" s="19">
        <v>0</v>
      </c>
      <c r="H27" s="19"/>
      <c r="I27" s="19">
        <v>0</v>
      </c>
      <c r="J27" s="19"/>
      <c r="K27" s="19">
        <v>0</v>
      </c>
      <c r="L27" s="19"/>
      <c r="M27" s="19">
        <v>188780000</v>
      </c>
      <c r="N27" s="19"/>
      <c r="O27" s="19">
        <v>-188780000</v>
      </c>
      <c r="P27" s="19"/>
      <c r="Q27" s="19">
        <v>0</v>
      </c>
      <c r="R27" s="19"/>
      <c r="S27" s="19">
        <v>0</v>
      </c>
      <c r="T27" s="19"/>
      <c r="U27" s="19">
        <v>0</v>
      </c>
      <c r="V27" s="19"/>
      <c r="W27" s="19">
        <f>SUM(G27:O27,U27)</f>
        <v>0</v>
      </c>
      <c r="X27" s="19"/>
    </row>
    <row r="28" spans="1:25" ht="4.5" customHeight="1">
      <c r="A28" s="113"/>
      <c r="B28" s="113"/>
      <c r="C28" s="113"/>
      <c r="D28" s="19"/>
      <c r="E28" s="19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</row>
    <row r="29" spans="1:25" ht="22.5" customHeight="1" thickBot="1">
      <c r="A29" s="15" t="s">
        <v>211</v>
      </c>
      <c r="B29" s="15"/>
      <c r="C29" s="15"/>
      <c r="D29" s="112"/>
      <c r="E29" s="112"/>
      <c r="F29" s="19"/>
      <c r="G29" s="120">
        <f>SUM(G12,G20,G25,G27)</f>
        <v>21749999850</v>
      </c>
      <c r="H29" s="19"/>
      <c r="I29" s="120">
        <f>SUM(I12,I20,I25,I27)</f>
        <v>19279777633</v>
      </c>
      <c r="J29" s="19"/>
      <c r="K29" s="120">
        <f>SUM(K12,K20,K25,K27)</f>
        <v>221308748</v>
      </c>
      <c r="L29" s="19"/>
      <c r="M29" s="120">
        <f>SUM(M12,M20,M25,M27)</f>
        <v>1638780000</v>
      </c>
      <c r="N29" s="19"/>
      <c r="O29" s="120">
        <f>SUM(O12,O20,O25,O27)</f>
        <v>35071141316</v>
      </c>
      <c r="P29" s="86"/>
      <c r="Q29" s="120">
        <f>SUM(Q12,Q20,Q25,Q27)</f>
        <v>533347743</v>
      </c>
      <c r="R29" s="19"/>
      <c r="S29" s="120">
        <f>SUM(S12,S20,S25,S27)</f>
        <v>-43539727</v>
      </c>
      <c r="T29" s="86"/>
      <c r="U29" s="120">
        <f>SUM(U12,U20,U25,U27)</f>
        <v>489808016</v>
      </c>
      <c r="V29" s="19"/>
      <c r="W29" s="120">
        <f>SUM(W12,W20,W25,W27)</f>
        <v>78450815563</v>
      </c>
      <c r="X29" s="98"/>
      <c r="Y29" s="121"/>
    </row>
    <row r="30" spans="1:25" ht="9.9499999999999993" customHeight="1" thickTop="1">
      <c r="A30" s="113"/>
      <c r="B30" s="113"/>
      <c r="C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</row>
    <row r="31" spans="1:25" ht="22.5" customHeight="1">
      <c r="G31" s="19"/>
      <c r="I31" s="19"/>
      <c r="K31" s="19"/>
      <c r="M31" s="19"/>
      <c r="O31" s="19"/>
      <c r="Q31" s="19"/>
      <c r="S31" s="19"/>
      <c r="U31" s="19"/>
      <c r="W31" s="19"/>
    </row>
    <row r="32" spans="1:25" ht="22.5" customHeight="1">
      <c r="G32" s="19"/>
      <c r="I32" s="19"/>
      <c r="K32" s="19"/>
      <c r="M32" s="19"/>
      <c r="O32" s="19"/>
      <c r="P32" s="19"/>
      <c r="Q32" s="19"/>
      <c r="T32" s="19"/>
      <c r="U32" s="19"/>
      <c r="W32" s="19"/>
    </row>
    <row r="33" spans="7:23" ht="22.5" customHeight="1">
      <c r="G33" s="19"/>
      <c r="I33" s="19"/>
      <c r="K33" s="19"/>
      <c r="M33" s="19"/>
      <c r="O33" s="19"/>
      <c r="P33" s="19"/>
      <c r="Q33" s="19"/>
      <c r="T33" s="19"/>
      <c r="U33" s="19"/>
      <c r="W33" s="19"/>
    </row>
    <row r="34" spans="7:23" ht="22.5" customHeight="1">
      <c r="O34" s="19"/>
      <c r="P34" s="19"/>
      <c r="Q34" s="19"/>
      <c r="S34" s="19"/>
      <c r="T34" s="19"/>
      <c r="U34" s="19"/>
      <c r="W34" s="19"/>
    </row>
    <row r="35" spans="7:23" ht="22.5" customHeight="1">
      <c r="O35" s="19"/>
      <c r="P35" s="19"/>
      <c r="Q35" s="19"/>
      <c r="W35" s="19"/>
    </row>
    <row r="36" spans="7:23" ht="22.5" customHeight="1">
      <c r="O36" s="19"/>
      <c r="P36" s="19"/>
      <c r="Q36" s="19"/>
      <c r="W36" s="19"/>
    </row>
  </sheetData>
  <mergeCells count="6">
    <mergeCell ref="G10:W10"/>
    <mergeCell ref="A1:W1"/>
    <mergeCell ref="A2:W2"/>
    <mergeCell ref="G4:W4"/>
    <mergeCell ref="M5:O5"/>
    <mergeCell ref="Q5:U5"/>
  </mergeCells>
  <pageMargins left="0.5" right="0.5" top="0.8" bottom="0.5" header="0.8" footer="0.5"/>
  <pageSetup paperSize="9" scale="70" firstPageNumber="13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995D30-C7E3-4178-AD98-61D0BB033A44}">
  <dimension ref="A1:Y35"/>
  <sheetViews>
    <sheetView view="pageBreakPreview" zoomScale="90" zoomScaleNormal="90" zoomScaleSheetLayoutView="90" workbookViewId="0">
      <selection sqref="A1:W1"/>
    </sheetView>
  </sheetViews>
  <sheetFormatPr defaultColWidth="9.125" defaultRowHeight="22.5" customHeight="1"/>
  <cols>
    <col min="1" max="2" width="2.375" style="14" customWidth="1"/>
    <col min="3" max="3" width="40.5" style="14" customWidth="1"/>
    <col min="4" max="4" width="1.125" style="14" customWidth="1"/>
    <col min="5" max="5" width="6.625" style="14" customWidth="1"/>
    <col min="6" max="6" width="1.125" style="14" customWidth="1"/>
    <col min="7" max="7" width="13.125" style="14" customWidth="1"/>
    <col min="8" max="8" width="1.125" style="14" customWidth="1"/>
    <col min="9" max="9" width="12.875" style="14" customWidth="1"/>
    <col min="10" max="10" width="1.125" style="14" customWidth="1"/>
    <col min="11" max="11" width="13.625" style="14" customWidth="1"/>
    <col min="12" max="12" width="1.125" style="14" customWidth="1"/>
    <col min="13" max="13" width="12" style="14" customWidth="1"/>
    <col min="14" max="14" width="1.125" style="14" customWidth="1"/>
    <col min="15" max="15" width="13" style="14" customWidth="1"/>
    <col min="16" max="16" width="0.875" style="14" customWidth="1"/>
    <col min="17" max="17" width="12.625" style="14" customWidth="1"/>
    <col min="18" max="18" width="1.125" style="14" customWidth="1"/>
    <col min="19" max="19" width="15.125" style="14" customWidth="1"/>
    <col min="20" max="20" width="0.875" style="14" customWidth="1"/>
    <col min="21" max="21" width="12.875" style="14" customWidth="1"/>
    <col min="22" max="22" width="1.125" style="14" customWidth="1"/>
    <col min="23" max="23" width="12.875" style="14" customWidth="1"/>
    <col min="24" max="24" width="14.5" style="14" bestFit="1" customWidth="1"/>
    <col min="25" max="25" width="11.125" style="14" bestFit="1" customWidth="1"/>
    <col min="26" max="16384" width="9.125" style="14"/>
  </cols>
  <sheetData>
    <row r="1" spans="1:25" s="25" customFormat="1" ht="22.5" customHeight="1">
      <c r="A1" s="138" t="s">
        <v>116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</row>
    <row r="2" spans="1:25" s="25" customFormat="1" ht="22.5" customHeight="1">
      <c r="A2" s="138" t="s">
        <v>157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</row>
    <row r="3" spans="1:25" s="25" customFormat="1" ht="9.9499999999999993" customHeight="1">
      <c r="A3" s="112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</row>
    <row r="4" spans="1:25" ht="22.5" customHeight="1">
      <c r="D4" s="15"/>
      <c r="F4" s="15"/>
      <c r="G4" s="139" t="s">
        <v>62</v>
      </c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</row>
    <row r="5" spans="1:25" ht="22.5" customHeight="1">
      <c r="D5" s="15"/>
      <c r="F5" s="15"/>
      <c r="G5" s="59"/>
      <c r="H5" s="15"/>
      <c r="I5" s="59"/>
      <c r="J5" s="15"/>
      <c r="K5" s="59"/>
      <c r="L5" s="15"/>
      <c r="M5" s="140" t="s">
        <v>37</v>
      </c>
      <c r="N5" s="140"/>
      <c r="O5" s="140"/>
      <c r="P5" s="97"/>
      <c r="Q5" s="140" t="s">
        <v>39</v>
      </c>
      <c r="R5" s="140"/>
      <c r="S5" s="140"/>
      <c r="T5" s="140"/>
      <c r="U5" s="140"/>
      <c r="V5" s="15"/>
      <c r="W5" s="59"/>
    </row>
    <row r="6" spans="1:25" ht="22.5" customHeight="1">
      <c r="A6" s="16"/>
      <c r="B6" s="16"/>
      <c r="C6" s="16"/>
      <c r="S6" s="97" t="s">
        <v>87</v>
      </c>
      <c r="T6" s="97"/>
      <c r="U6" s="97"/>
    </row>
    <row r="7" spans="1:25" ht="22.5" customHeight="1">
      <c r="A7" s="16"/>
      <c r="B7" s="16"/>
      <c r="C7" s="16"/>
      <c r="D7" s="59"/>
      <c r="E7" s="84"/>
      <c r="F7" s="59"/>
      <c r="G7" s="16"/>
      <c r="H7" s="59"/>
      <c r="I7" s="16"/>
      <c r="J7" s="59"/>
      <c r="K7" s="16" t="s">
        <v>80</v>
      </c>
      <c r="L7" s="59"/>
      <c r="M7" s="16"/>
      <c r="N7" s="59"/>
      <c r="O7" s="16"/>
      <c r="P7" s="16"/>
      <c r="Q7" s="16" t="s">
        <v>164</v>
      </c>
      <c r="R7" s="59"/>
      <c r="S7" s="97" t="s">
        <v>88</v>
      </c>
      <c r="T7" s="97"/>
      <c r="U7" s="97" t="s">
        <v>53</v>
      </c>
      <c r="V7" s="59"/>
      <c r="W7" s="16"/>
    </row>
    <row r="8" spans="1:25" ht="22.5" customHeight="1">
      <c r="A8" s="16"/>
      <c r="B8" s="16"/>
      <c r="C8" s="16"/>
      <c r="D8" s="59"/>
      <c r="E8" s="16"/>
      <c r="F8" s="59"/>
      <c r="G8" s="16" t="s">
        <v>240</v>
      </c>
      <c r="H8" s="59"/>
      <c r="I8" s="16"/>
      <c r="J8" s="59"/>
      <c r="K8" s="16" t="s">
        <v>79</v>
      </c>
      <c r="L8" s="59"/>
      <c r="M8" s="16" t="s">
        <v>55</v>
      </c>
      <c r="N8" s="59"/>
      <c r="O8" s="16"/>
      <c r="P8" s="16"/>
      <c r="Q8" s="16" t="s">
        <v>165</v>
      </c>
      <c r="R8" s="59"/>
      <c r="S8" s="97" t="s">
        <v>89</v>
      </c>
      <c r="T8" s="97"/>
      <c r="U8" s="97" t="s">
        <v>56</v>
      </c>
      <c r="V8" s="59"/>
      <c r="W8" s="16" t="s">
        <v>54</v>
      </c>
    </row>
    <row r="9" spans="1:25" ht="22.5" customHeight="1">
      <c r="A9" s="16"/>
      <c r="B9" s="16"/>
      <c r="C9" s="16"/>
      <c r="D9" s="59"/>
      <c r="E9" s="6" t="s">
        <v>5</v>
      </c>
      <c r="F9" s="59"/>
      <c r="G9" s="16" t="s">
        <v>177</v>
      </c>
      <c r="H9" s="59"/>
      <c r="I9" s="16" t="s">
        <v>178</v>
      </c>
      <c r="J9" s="59"/>
      <c r="K9" s="16" t="s">
        <v>77</v>
      </c>
      <c r="L9" s="59"/>
      <c r="M9" s="16" t="s">
        <v>57</v>
      </c>
      <c r="N9" s="59"/>
      <c r="O9" s="16" t="s">
        <v>38</v>
      </c>
      <c r="P9" s="16"/>
      <c r="Q9" s="16" t="s">
        <v>166</v>
      </c>
      <c r="R9" s="59"/>
      <c r="S9" s="97" t="s">
        <v>90</v>
      </c>
      <c r="T9" s="97"/>
      <c r="U9" s="97" t="s">
        <v>34</v>
      </c>
      <c r="V9" s="59"/>
      <c r="W9" s="16" t="s">
        <v>59</v>
      </c>
    </row>
    <row r="10" spans="1:25" ht="22.5" customHeight="1">
      <c r="A10" s="15"/>
      <c r="B10" s="15"/>
      <c r="C10" s="15"/>
      <c r="D10" s="19"/>
      <c r="E10" s="19"/>
      <c r="F10" s="19"/>
      <c r="G10" s="137" t="s">
        <v>161</v>
      </c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  <c r="V10" s="137"/>
      <c r="W10" s="137"/>
    </row>
    <row r="11" spans="1:25" ht="22.5" customHeight="1">
      <c r="A11" s="17" t="s">
        <v>229</v>
      </c>
      <c r="B11" s="15"/>
      <c r="C11" s="15"/>
      <c r="D11" s="86"/>
      <c r="E11" s="84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19"/>
    </row>
    <row r="12" spans="1:25" ht="22.5" customHeight="1">
      <c r="A12" s="15" t="s">
        <v>231</v>
      </c>
      <c r="B12" s="15"/>
      <c r="C12" s="15"/>
      <c r="D12" s="86"/>
      <c r="E12" s="84"/>
      <c r="F12" s="86"/>
      <c r="G12" s="86">
        <v>21749999850</v>
      </c>
      <c r="H12" s="86"/>
      <c r="I12" s="86">
        <v>19279777633</v>
      </c>
      <c r="J12" s="86"/>
      <c r="K12" s="86">
        <v>221308748</v>
      </c>
      <c r="L12" s="86"/>
      <c r="M12" s="86">
        <v>1638780000</v>
      </c>
      <c r="N12" s="86"/>
      <c r="O12" s="86">
        <v>35071141316</v>
      </c>
      <c r="P12" s="86"/>
      <c r="Q12" s="86">
        <v>533347743</v>
      </c>
      <c r="R12" s="86"/>
      <c r="S12" s="86">
        <v>-43539727</v>
      </c>
      <c r="T12" s="86"/>
      <c r="U12" s="86">
        <v>489808016</v>
      </c>
      <c r="V12" s="86"/>
      <c r="W12" s="86">
        <f>SUM(G12,I12,K12,M12,O12,U12)</f>
        <v>78450815563</v>
      </c>
      <c r="X12" s="19"/>
    </row>
    <row r="13" spans="1:25" ht="9.9499999999999993" customHeight="1">
      <c r="A13" s="113"/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</row>
    <row r="14" spans="1:25" ht="22.5" customHeight="1">
      <c r="A14" s="113" t="s">
        <v>130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</row>
    <row r="15" spans="1:25" ht="22.5" customHeight="1">
      <c r="A15" s="113" t="s">
        <v>134</v>
      </c>
      <c r="B15" s="109" t="s">
        <v>237</v>
      </c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</row>
    <row r="16" spans="1:25" ht="22.5" customHeight="1">
      <c r="A16" s="113" t="s">
        <v>134</v>
      </c>
      <c r="B16" s="110" t="s">
        <v>205</v>
      </c>
      <c r="C16" s="113"/>
      <c r="D16" s="113"/>
      <c r="E16" s="84">
        <v>21</v>
      </c>
      <c r="F16" s="113"/>
      <c r="G16" s="80">
        <v>0</v>
      </c>
      <c r="H16" s="113"/>
      <c r="I16" s="80">
        <v>0</v>
      </c>
      <c r="J16" s="80"/>
      <c r="K16" s="80">
        <v>0</v>
      </c>
      <c r="L16" s="80"/>
      <c r="M16" s="80">
        <v>0</v>
      </c>
      <c r="N16" s="80"/>
      <c r="O16" s="80">
        <v>-3479999976</v>
      </c>
      <c r="P16" s="80"/>
      <c r="Q16" s="80">
        <v>0</v>
      </c>
      <c r="R16" s="80"/>
      <c r="S16" s="80">
        <v>0</v>
      </c>
      <c r="T16" s="80"/>
      <c r="U16" s="80">
        <f>SUM(Q16:S16)</f>
        <v>0</v>
      </c>
      <c r="V16" s="80"/>
      <c r="W16" s="19">
        <f>SUM(G16,I16,K16,M16,O16,U16)</f>
        <v>-3479999976</v>
      </c>
      <c r="X16" s="80"/>
      <c r="Y16" s="23"/>
    </row>
    <row r="17" spans="1:25" ht="22.5" customHeight="1">
      <c r="A17" s="113"/>
      <c r="B17" s="18" t="s">
        <v>238</v>
      </c>
      <c r="C17" s="113"/>
      <c r="D17" s="113"/>
      <c r="E17" s="84"/>
      <c r="F17" s="113"/>
      <c r="G17" s="116">
        <f>SUM(G16:G16)</f>
        <v>0</v>
      </c>
      <c r="H17" s="113"/>
      <c r="I17" s="116">
        <f>SUM(I16:I16)</f>
        <v>0</v>
      </c>
      <c r="J17" s="80"/>
      <c r="K17" s="116">
        <f>SUM(K16:K16)</f>
        <v>0</v>
      </c>
      <c r="L17" s="80"/>
      <c r="M17" s="116">
        <f>SUM(M16:M16)</f>
        <v>0</v>
      </c>
      <c r="N17" s="80"/>
      <c r="O17" s="116">
        <f>SUM(O16:O16)</f>
        <v>-3479999976</v>
      </c>
      <c r="P17" s="80"/>
      <c r="Q17" s="116">
        <f>SUM(Q16:Q16)</f>
        <v>0</v>
      </c>
      <c r="R17" s="80"/>
      <c r="S17" s="116">
        <f>SUM(S16:S16)</f>
        <v>0</v>
      </c>
      <c r="T17" s="80"/>
      <c r="U17" s="116">
        <f>SUM(U16:U16)</f>
        <v>0</v>
      </c>
      <c r="V17" s="80"/>
      <c r="W17" s="116">
        <f>SUM(W16:W16)</f>
        <v>-3479999976</v>
      </c>
      <c r="X17" s="80"/>
      <c r="Y17" s="23"/>
    </row>
    <row r="18" spans="1:25" ht="9.9499999999999993" customHeight="1">
      <c r="A18" s="113"/>
      <c r="B18" s="113"/>
      <c r="C18" s="113"/>
      <c r="D18" s="86"/>
      <c r="E18" s="99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</row>
    <row r="19" spans="1:25" ht="22.5" customHeight="1">
      <c r="A19" s="91" t="s">
        <v>142</v>
      </c>
      <c r="B19" s="113"/>
      <c r="C19" s="113"/>
      <c r="D19" s="112"/>
      <c r="E19" s="112"/>
      <c r="F19" s="113"/>
      <c r="G19" s="117">
        <f>G17</f>
        <v>0</v>
      </c>
      <c r="H19" s="113"/>
      <c r="I19" s="117">
        <f>I17</f>
        <v>0</v>
      </c>
      <c r="J19" s="113"/>
      <c r="K19" s="117">
        <f>K17</f>
        <v>0</v>
      </c>
      <c r="L19" s="113"/>
      <c r="M19" s="117">
        <f>M17</f>
        <v>0</v>
      </c>
      <c r="N19" s="113"/>
      <c r="O19" s="117">
        <f>O17</f>
        <v>-3479999976</v>
      </c>
      <c r="P19" s="113"/>
      <c r="Q19" s="117">
        <f>Q17</f>
        <v>0</v>
      </c>
      <c r="R19" s="113"/>
      <c r="S19" s="117">
        <f>S17</f>
        <v>0</v>
      </c>
      <c r="T19" s="113"/>
      <c r="U19" s="117">
        <f>U17</f>
        <v>0</v>
      </c>
      <c r="V19" s="118"/>
      <c r="W19" s="117">
        <f>W17</f>
        <v>-3479999976</v>
      </c>
      <c r="X19" s="113"/>
      <c r="Y19" s="118"/>
    </row>
    <row r="20" spans="1:25" ht="9.9499999999999993" customHeight="1">
      <c r="A20" s="113"/>
      <c r="B20" s="113"/>
      <c r="C20" s="113"/>
      <c r="D20" s="86"/>
      <c r="E20" s="99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</row>
    <row r="21" spans="1:25" ht="22.5" customHeight="1">
      <c r="A21" s="15" t="s">
        <v>188</v>
      </c>
      <c r="B21" s="96"/>
      <c r="D21" s="19"/>
      <c r="E21" s="24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</row>
    <row r="22" spans="1:25" ht="22.5" customHeight="1">
      <c r="A22" s="14" t="s">
        <v>60</v>
      </c>
      <c r="B22" s="14" t="s">
        <v>61</v>
      </c>
      <c r="D22" s="19"/>
      <c r="E22" s="24"/>
      <c r="F22" s="19"/>
      <c r="G22" s="19">
        <v>0</v>
      </c>
      <c r="H22" s="19"/>
      <c r="I22" s="19">
        <v>0</v>
      </c>
      <c r="J22" s="19"/>
      <c r="K22" s="19">
        <v>0</v>
      </c>
      <c r="L22" s="19"/>
      <c r="M22" s="19">
        <v>0</v>
      </c>
      <c r="N22" s="19"/>
      <c r="O22" s="19">
        <v>1073179746</v>
      </c>
      <c r="P22" s="19"/>
      <c r="Q22" s="19">
        <v>0</v>
      </c>
      <c r="R22" s="19"/>
      <c r="S22" s="19">
        <v>0</v>
      </c>
      <c r="T22" s="19"/>
      <c r="U22" s="80">
        <f>SUM(Q22,S22)</f>
        <v>0</v>
      </c>
      <c r="V22" s="19"/>
      <c r="W22" s="19">
        <f>SUM(G22,I22,K22,M22,O22,U22)</f>
        <v>1073179746</v>
      </c>
      <c r="X22" s="19"/>
    </row>
    <row r="23" spans="1:25" ht="22.5" customHeight="1">
      <c r="A23" s="14" t="s">
        <v>60</v>
      </c>
      <c r="B23" s="14" t="s">
        <v>226</v>
      </c>
      <c r="D23" s="86"/>
      <c r="E23" s="99"/>
      <c r="F23" s="19"/>
      <c r="G23" s="19">
        <v>0</v>
      </c>
      <c r="H23" s="19"/>
      <c r="I23" s="19">
        <v>0</v>
      </c>
      <c r="J23" s="19"/>
      <c r="K23" s="19">
        <v>0</v>
      </c>
      <c r="L23" s="19"/>
      <c r="M23" s="19">
        <v>0</v>
      </c>
      <c r="N23" s="19"/>
      <c r="O23" s="19">
        <v>0</v>
      </c>
      <c r="P23" s="19"/>
      <c r="Q23" s="19">
        <v>-393153747</v>
      </c>
      <c r="R23" s="19"/>
      <c r="S23" s="19">
        <v>0</v>
      </c>
      <c r="T23" s="19"/>
      <c r="U23" s="80">
        <f>SUM(Q23,S23)</f>
        <v>-393153747</v>
      </c>
      <c r="V23" s="19"/>
      <c r="W23" s="19">
        <f>SUM(G23,I23,K23,M23,O23,U23)</f>
        <v>-393153747</v>
      </c>
    </row>
    <row r="24" spans="1:25" ht="22.5" customHeight="1">
      <c r="A24" s="15" t="s">
        <v>189</v>
      </c>
      <c r="B24" s="96"/>
      <c r="D24" s="112"/>
      <c r="E24" s="112"/>
      <c r="F24" s="86"/>
      <c r="G24" s="94">
        <f>SUM(G22:G23)</f>
        <v>0</v>
      </c>
      <c r="H24" s="86"/>
      <c r="I24" s="94">
        <f>SUM(I22:I23)</f>
        <v>0</v>
      </c>
      <c r="J24" s="86"/>
      <c r="K24" s="94">
        <f>SUM(K22:K23)</f>
        <v>0</v>
      </c>
      <c r="L24" s="86"/>
      <c r="M24" s="94">
        <f>SUM(M22:M23)</f>
        <v>0</v>
      </c>
      <c r="N24" s="86"/>
      <c r="O24" s="94">
        <f>SUM(O22:O23)</f>
        <v>1073179746</v>
      </c>
      <c r="P24" s="86"/>
      <c r="Q24" s="94">
        <f>SUM(Q22:Q23)</f>
        <v>-393153747</v>
      </c>
      <c r="R24" s="86"/>
      <c r="S24" s="94">
        <f>SUM(S22:S23)</f>
        <v>0</v>
      </c>
      <c r="T24" s="86"/>
      <c r="U24" s="94">
        <f>SUM(U22:U23)</f>
        <v>-393153747</v>
      </c>
      <c r="V24" s="86"/>
      <c r="W24" s="94">
        <f>SUM(W22:W23)</f>
        <v>680025999</v>
      </c>
      <c r="X24" s="19"/>
    </row>
    <row r="25" spans="1:25" ht="9.9499999999999993" customHeight="1">
      <c r="A25" s="113"/>
      <c r="B25" s="113"/>
      <c r="C25" s="113"/>
      <c r="D25" s="19"/>
      <c r="E25" s="19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</row>
    <row r="26" spans="1:25" ht="22.5" customHeight="1">
      <c r="A26" s="14" t="s">
        <v>208</v>
      </c>
      <c r="B26" s="96"/>
      <c r="D26" s="119"/>
      <c r="E26" s="84">
        <v>14</v>
      </c>
      <c r="F26" s="19"/>
      <c r="G26" s="19">
        <v>0</v>
      </c>
      <c r="H26" s="19"/>
      <c r="I26" s="19">
        <v>0</v>
      </c>
      <c r="J26" s="19"/>
      <c r="K26" s="19">
        <v>0</v>
      </c>
      <c r="L26" s="19"/>
      <c r="M26" s="19">
        <v>580450770</v>
      </c>
      <c r="N26" s="19"/>
      <c r="O26" s="19">
        <f>-M26</f>
        <v>-580450770</v>
      </c>
      <c r="P26" s="19"/>
      <c r="Q26" s="19">
        <v>0</v>
      </c>
      <c r="R26" s="19"/>
      <c r="S26" s="19">
        <v>0</v>
      </c>
      <c r="T26" s="19"/>
      <c r="U26" s="19">
        <v>0</v>
      </c>
      <c r="V26" s="19"/>
      <c r="W26" s="19">
        <f>SUM(G26:O26,U26)</f>
        <v>0</v>
      </c>
      <c r="X26" s="19"/>
    </row>
    <row r="27" spans="1:25" ht="4.5" customHeight="1">
      <c r="A27" s="113"/>
      <c r="B27" s="113"/>
      <c r="C27" s="113"/>
      <c r="D27" s="19"/>
      <c r="E27" s="19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</row>
    <row r="28" spans="1:25" ht="22.5" customHeight="1" thickBot="1">
      <c r="A28" s="15" t="s">
        <v>230</v>
      </c>
      <c r="B28" s="15"/>
      <c r="C28" s="15"/>
      <c r="D28" s="112"/>
      <c r="E28" s="112"/>
      <c r="F28" s="19"/>
      <c r="G28" s="120">
        <f>SUM(G12,G19,G24,G26)</f>
        <v>21749999850</v>
      </c>
      <c r="H28" s="19"/>
      <c r="I28" s="120">
        <f>SUM(I12,I19,I24,I26)</f>
        <v>19279777633</v>
      </c>
      <c r="J28" s="19"/>
      <c r="K28" s="120">
        <f>SUM(K12,K19,K24,K26)</f>
        <v>221308748</v>
      </c>
      <c r="L28" s="19"/>
      <c r="M28" s="120">
        <f>SUM(M12,M19,M24,M26)</f>
        <v>2219230770</v>
      </c>
      <c r="N28" s="19"/>
      <c r="O28" s="120">
        <f>SUM(O12,O19,O24,O26)</f>
        <v>32083870316</v>
      </c>
      <c r="P28" s="86"/>
      <c r="Q28" s="120">
        <f>SUM(Q12,Q19,Q24,Q26)</f>
        <v>140193996</v>
      </c>
      <c r="R28" s="19"/>
      <c r="S28" s="120">
        <f>SUM(S12,S19,S24,S26)</f>
        <v>-43539727</v>
      </c>
      <c r="T28" s="86"/>
      <c r="U28" s="120">
        <f>SUM(U12,U19,U24,U26)</f>
        <v>96654269</v>
      </c>
      <c r="V28" s="19"/>
      <c r="W28" s="120">
        <f>SUM(W12,W19,W24,W26)</f>
        <v>75650841586</v>
      </c>
      <c r="X28" s="98"/>
      <c r="Y28" s="121"/>
    </row>
    <row r="29" spans="1:25" ht="9.9499999999999993" customHeight="1" thickTop="1">
      <c r="A29" s="113"/>
      <c r="B29" s="113"/>
      <c r="C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</row>
    <row r="30" spans="1:25" ht="22.5" customHeight="1">
      <c r="G30" s="19"/>
      <c r="I30" s="19"/>
      <c r="K30" s="19"/>
      <c r="M30" s="19"/>
      <c r="O30" s="19"/>
      <c r="Q30" s="19"/>
      <c r="S30" s="19"/>
      <c r="U30" s="19"/>
      <c r="W30" s="19"/>
    </row>
    <row r="31" spans="1:25" ht="22.5" customHeight="1">
      <c r="G31" s="19"/>
      <c r="I31" s="19"/>
      <c r="K31" s="19"/>
      <c r="M31" s="19"/>
      <c r="O31" s="19"/>
      <c r="P31" s="19"/>
      <c r="Q31" s="19"/>
      <c r="T31" s="19"/>
      <c r="U31" s="19"/>
      <c r="W31" s="19"/>
    </row>
    <row r="32" spans="1:25" ht="22.5" customHeight="1">
      <c r="G32" s="19"/>
      <c r="I32" s="19"/>
      <c r="K32" s="19"/>
      <c r="M32" s="19"/>
      <c r="O32" s="19"/>
      <c r="P32" s="19"/>
      <c r="Q32" s="19"/>
      <c r="T32" s="19"/>
      <c r="U32" s="19"/>
      <c r="W32" s="19"/>
    </row>
    <row r="33" spans="15:23" ht="22.5" customHeight="1">
      <c r="O33" s="19"/>
      <c r="P33" s="19"/>
      <c r="Q33" s="19"/>
      <c r="S33" s="19"/>
      <c r="T33" s="19"/>
      <c r="U33" s="19"/>
      <c r="W33" s="19"/>
    </row>
    <row r="34" spans="15:23" ht="22.5" customHeight="1">
      <c r="O34" s="19"/>
      <c r="P34" s="19"/>
      <c r="Q34" s="19"/>
      <c r="W34" s="19"/>
    </row>
    <row r="35" spans="15:23" ht="22.5" customHeight="1">
      <c r="O35" s="19"/>
      <c r="P35" s="19"/>
      <c r="Q35" s="19"/>
      <c r="W35" s="19"/>
    </row>
  </sheetData>
  <mergeCells count="6">
    <mergeCell ref="G10:W10"/>
    <mergeCell ref="A1:W1"/>
    <mergeCell ref="A2:W2"/>
    <mergeCell ref="G4:W4"/>
    <mergeCell ref="M5:O5"/>
    <mergeCell ref="Q5:U5"/>
  </mergeCells>
  <pageMargins left="0.5" right="0.5" top="0.8" bottom="0.5" header="0.8" footer="0.5"/>
  <pageSetup paperSize="9" scale="70" firstPageNumber="14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3AEE1-561B-44C7-B326-91EBDD6A1DBE}">
  <dimension ref="A1:P104"/>
  <sheetViews>
    <sheetView view="pageBreakPreview" topLeftCell="A48" zoomScale="90" zoomScaleNormal="90" zoomScaleSheetLayoutView="90" workbookViewId="0">
      <selection activeCell="I73" sqref="I73"/>
    </sheetView>
  </sheetViews>
  <sheetFormatPr defaultColWidth="9.125" defaultRowHeight="22.5" customHeight="1"/>
  <cols>
    <col min="1" max="2" width="2.625" style="56" customWidth="1"/>
    <col min="3" max="3" width="52.625" style="56" customWidth="1"/>
    <col min="4" max="4" width="1.125" style="56" customWidth="1"/>
    <col min="5" max="5" width="7.375" style="45" customWidth="1"/>
    <col min="6" max="6" width="1.125" style="56" customWidth="1"/>
    <col min="7" max="7" width="14.625" style="55" customWidth="1"/>
    <col min="8" max="8" width="1.125" style="56" customWidth="1"/>
    <col min="9" max="9" width="13.375" style="55" customWidth="1"/>
    <col min="10" max="10" width="1.125" style="56" customWidth="1"/>
    <col min="11" max="11" width="13.625" style="55" customWidth="1"/>
    <col min="12" max="12" width="1.125" style="56" customWidth="1"/>
    <col min="13" max="13" width="13.5" style="55" customWidth="1"/>
    <col min="14" max="14" width="9.125" style="56"/>
    <col min="15" max="15" width="15.125" style="81" customWidth="1"/>
    <col min="16" max="16" width="13.125" style="56" customWidth="1"/>
    <col min="17" max="16384" width="9.125" style="56"/>
  </cols>
  <sheetData>
    <row r="1" spans="1:16" s="25" customFormat="1" ht="22.5" customHeight="1">
      <c r="A1" s="108" t="s">
        <v>116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O1" s="100"/>
    </row>
    <row r="2" spans="1:16" s="14" customFormat="1" ht="22.5" customHeight="1">
      <c r="A2" s="144" t="s">
        <v>158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O2" s="33"/>
    </row>
    <row r="3" spans="1:16" s="25" customFormat="1" ht="9" customHeight="1">
      <c r="A3" s="106"/>
      <c r="B3" s="106"/>
      <c r="C3" s="106"/>
      <c r="D3" s="41"/>
      <c r="E3" s="19"/>
      <c r="F3" s="41"/>
      <c r="G3" s="106"/>
      <c r="H3" s="41"/>
      <c r="I3" s="106"/>
      <c r="J3" s="41"/>
      <c r="K3" s="106"/>
      <c r="L3" s="41"/>
      <c r="M3" s="106"/>
      <c r="O3" s="100"/>
    </row>
    <row r="4" spans="1:16" s="14" customFormat="1" ht="22.5" customHeight="1">
      <c r="A4" s="17"/>
      <c r="B4" s="17"/>
      <c r="C4" s="17"/>
      <c r="D4" s="34"/>
      <c r="E4" s="84"/>
      <c r="F4" s="34"/>
      <c r="G4" s="145" t="s">
        <v>1</v>
      </c>
      <c r="H4" s="145"/>
      <c r="I4" s="145"/>
      <c r="J4" s="34"/>
      <c r="K4" s="145" t="s">
        <v>2</v>
      </c>
      <c r="L4" s="145"/>
      <c r="M4" s="145"/>
      <c r="O4" s="33"/>
    </row>
    <row r="5" spans="1:16" s="14" customFormat="1" ht="22.5" customHeight="1">
      <c r="A5" s="15"/>
      <c r="B5" s="15"/>
      <c r="C5" s="15"/>
      <c r="E5" s="84"/>
      <c r="G5" s="141" t="s">
        <v>155</v>
      </c>
      <c r="H5" s="141"/>
      <c r="I5" s="141"/>
      <c r="K5" s="141" t="s">
        <v>155</v>
      </c>
      <c r="L5" s="141"/>
      <c r="M5" s="141"/>
      <c r="O5" s="33"/>
    </row>
    <row r="6" spans="1:16" s="14" customFormat="1" ht="21.95" customHeight="1">
      <c r="A6" s="15"/>
      <c r="C6" s="15"/>
      <c r="D6" s="8"/>
      <c r="E6" s="6" t="s">
        <v>5</v>
      </c>
      <c r="F6" s="8"/>
      <c r="G6" s="7" t="s">
        <v>228</v>
      </c>
      <c r="H6" s="8"/>
      <c r="I6" s="7" t="s">
        <v>200</v>
      </c>
      <c r="J6" s="8"/>
      <c r="K6" s="7" t="s">
        <v>228</v>
      </c>
      <c r="L6" s="8"/>
      <c r="M6" s="7" t="s">
        <v>200</v>
      </c>
      <c r="O6" s="33"/>
    </row>
    <row r="7" spans="1:16" s="14" customFormat="1" ht="21.95" customHeight="1">
      <c r="A7" s="15"/>
      <c r="C7" s="15" t="s">
        <v>92</v>
      </c>
      <c r="E7" s="84"/>
      <c r="G7" s="142" t="s">
        <v>154</v>
      </c>
      <c r="H7" s="142"/>
      <c r="I7" s="142"/>
      <c r="J7" s="142"/>
      <c r="K7" s="142"/>
      <c r="L7" s="142"/>
      <c r="M7" s="142"/>
      <c r="O7" s="33"/>
    </row>
    <row r="8" spans="1:16" s="14" customFormat="1" ht="22.5" customHeight="1">
      <c r="A8" s="18" t="s">
        <v>63</v>
      </c>
      <c r="D8" s="10"/>
      <c r="E8" s="84"/>
      <c r="F8" s="10"/>
      <c r="G8" s="19"/>
      <c r="H8" s="10"/>
      <c r="I8" s="19"/>
      <c r="J8" s="10"/>
      <c r="K8" s="42"/>
      <c r="L8" s="10"/>
      <c r="M8" s="42"/>
      <c r="O8" s="33"/>
    </row>
    <row r="9" spans="1:16" s="14" customFormat="1" ht="22.5" customHeight="1">
      <c r="A9" s="14" t="s">
        <v>169</v>
      </c>
      <c r="D9" s="19"/>
      <c r="E9" s="84"/>
      <c r="F9" s="19"/>
      <c r="G9" s="46">
        <v>5479027102</v>
      </c>
      <c r="H9" s="19"/>
      <c r="I9" s="46">
        <v>5676184901</v>
      </c>
      <c r="J9" s="19"/>
      <c r="K9" s="21">
        <v>1073179746</v>
      </c>
      <c r="L9" s="19"/>
      <c r="M9" s="21">
        <v>1903459539</v>
      </c>
      <c r="O9" s="33"/>
      <c r="P9" s="21"/>
    </row>
    <row r="10" spans="1:16" s="14" customFormat="1" ht="22.5" customHeight="1">
      <c r="A10" s="20" t="s">
        <v>93</v>
      </c>
      <c r="D10" s="19"/>
      <c r="E10" s="84"/>
      <c r="F10" s="19"/>
      <c r="G10" s="46"/>
      <c r="H10" s="19"/>
      <c r="I10" s="46"/>
      <c r="J10" s="19"/>
      <c r="K10" s="21"/>
      <c r="L10" s="19"/>
      <c r="M10" s="21"/>
      <c r="O10" s="33"/>
      <c r="P10" s="21"/>
    </row>
    <row r="11" spans="1:16" s="14" customFormat="1" ht="22.5" customHeight="1">
      <c r="A11" s="1" t="s">
        <v>144</v>
      </c>
      <c r="D11" s="24"/>
      <c r="E11" s="84">
        <v>18</v>
      </c>
      <c r="F11" s="24"/>
      <c r="G11" s="46">
        <v>860308901</v>
      </c>
      <c r="H11" s="24"/>
      <c r="I11" s="46">
        <v>937344240</v>
      </c>
      <c r="J11" s="24"/>
      <c r="K11" s="21">
        <v>-3763328</v>
      </c>
      <c r="L11" s="24"/>
      <c r="M11" s="21">
        <v>-6888458</v>
      </c>
      <c r="O11" s="33"/>
      <c r="P11" s="21"/>
    </row>
    <row r="12" spans="1:16" s="14" customFormat="1" ht="22.5" customHeight="1">
      <c r="A12" s="14" t="s">
        <v>50</v>
      </c>
      <c r="D12" s="19"/>
      <c r="E12" s="6"/>
      <c r="F12" s="19"/>
      <c r="G12" s="46">
        <v>4442618930</v>
      </c>
      <c r="H12" s="19"/>
      <c r="I12" s="46">
        <v>2976667556</v>
      </c>
      <c r="J12" s="19"/>
      <c r="K12" s="21">
        <v>923940136</v>
      </c>
      <c r="L12" s="19"/>
      <c r="M12" s="21">
        <v>347775305</v>
      </c>
      <c r="O12" s="33"/>
      <c r="P12" s="21"/>
    </row>
    <row r="13" spans="1:16" s="14" customFormat="1" ht="22.5" customHeight="1">
      <c r="A13" s="47" t="s">
        <v>260</v>
      </c>
      <c r="B13" s="57"/>
      <c r="C13" s="57"/>
      <c r="D13" s="19"/>
      <c r="E13" s="6"/>
      <c r="F13" s="19"/>
      <c r="G13" s="46">
        <v>4065393625</v>
      </c>
      <c r="H13" s="19"/>
      <c r="I13" s="46">
        <v>3036649441</v>
      </c>
      <c r="J13" s="19"/>
      <c r="K13" s="21">
        <v>33068448</v>
      </c>
      <c r="L13" s="19"/>
      <c r="M13" s="21">
        <v>33696497</v>
      </c>
      <c r="O13" s="33"/>
      <c r="P13" s="21"/>
    </row>
    <row r="14" spans="1:16" s="14" customFormat="1" ht="22.5" customHeight="1">
      <c r="A14" s="1" t="s">
        <v>198</v>
      </c>
      <c r="D14" s="19"/>
      <c r="E14" s="84"/>
      <c r="F14" s="19"/>
      <c r="G14" s="46">
        <v>-2715905</v>
      </c>
      <c r="H14" s="19"/>
      <c r="I14" s="46">
        <v>4937353</v>
      </c>
      <c r="J14" s="19"/>
      <c r="K14" s="21">
        <v>-343723</v>
      </c>
      <c r="L14" s="19"/>
      <c r="M14" s="21">
        <v>18183054</v>
      </c>
      <c r="O14" s="33"/>
      <c r="P14" s="21"/>
    </row>
    <row r="15" spans="1:16" s="14" customFormat="1" ht="22.5" customHeight="1">
      <c r="A15" s="1" t="s">
        <v>194</v>
      </c>
      <c r="D15" s="19"/>
      <c r="E15" s="84"/>
      <c r="F15" s="19"/>
      <c r="G15" s="46">
        <v>196654560</v>
      </c>
      <c r="H15" s="19"/>
      <c r="I15" s="46">
        <v>0</v>
      </c>
      <c r="J15" s="19"/>
      <c r="K15" s="46">
        <v>0</v>
      </c>
      <c r="L15" s="19"/>
      <c r="M15" s="46">
        <v>0</v>
      </c>
      <c r="O15" s="33"/>
      <c r="P15" s="21"/>
    </row>
    <row r="16" spans="1:16" s="14" customFormat="1" ht="22.5" customHeight="1">
      <c r="A16" s="1" t="s">
        <v>255</v>
      </c>
      <c r="D16" s="24"/>
      <c r="E16" s="84"/>
      <c r="F16" s="24"/>
      <c r="G16" s="46">
        <v>-234570512</v>
      </c>
      <c r="H16" s="24"/>
      <c r="I16" s="46">
        <v>-271676596</v>
      </c>
      <c r="J16" s="24"/>
      <c r="K16" s="21">
        <v>38451129</v>
      </c>
      <c r="L16" s="24"/>
      <c r="M16" s="21">
        <v>-42478545</v>
      </c>
      <c r="O16" s="33"/>
      <c r="P16" s="21"/>
    </row>
    <row r="17" spans="1:16" s="14" customFormat="1" ht="22.5" customHeight="1">
      <c r="A17" s="14" t="s">
        <v>199</v>
      </c>
      <c r="D17" s="19"/>
      <c r="E17" s="6"/>
      <c r="F17" s="19"/>
      <c r="G17" s="46">
        <v>-792661750</v>
      </c>
      <c r="H17" s="19"/>
      <c r="I17" s="46">
        <v>102457722</v>
      </c>
      <c r="K17" s="21">
        <v>0</v>
      </c>
      <c r="M17" s="33">
        <v>0</v>
      </c>
      <c r="O17" s="33"/>
      <c r="P17" s="21"/>
    </row>
    <row r="18" spans="1:16" s="14" customFormat="1" ht="22.5" customHeight="1">
      <c r="A18" s="1" t="s">
        <v>139</v>
      </c>
      <c r="D18" s="24"/>
      <c r="E18" s="84"/>
      <c r="F18" s="24"/>
      <c r="G18" s="46">
        <v>8502177</v>
      </c>
      <c r="H18" s="24"/>
      <c r="I18" s="46">
        <v>-3826923</v>
      </c>
      <c r="J18" s="19"/>
      <c r="K18" s="21">
        <v>8070798</v>
      </c>
      <c r="L18" s="19"/>
      <c r="M18" s="21">
        <v>-10912360</v>
      </c>
      <c r="O18" s="33"/>
      <c r="P18" s="21"/>
    </row>
    <row r="19" spans="1:16" s="14" customFormat="1" ht="22.5" customHeight="1">
      <c r="A19" s="1" t="s">
        <v>147</v>
      </c>
      <c r="D19" s="24"/>
      <c r="E19" s="84"/>
      <c r="F19" s="24"/>
      <c r="G19" s="21">
        <v>-2832150</v>
      </c>
      <c r="H19" s="24"/>
      <c r="I19" s="21">
        <v>1920420</v>
      </c>
      <c r="J19" s="19"/>
      <c r="K19" s="21">
        <v>-2645118</v>
      </c>
      <c r="L19" s="19"/>
      <c r="M19" s="21">
        <v>2155596</v>
      </c>
      <c r="O19" s="33"/>
      <c r="P19" s="21"/>
    </row>
    <row r="20" spans="1:16" s="14" customFormat="1" ht="22.5" customHeight="1">
      <c r="A20" s="14" t="s">
        <v>215</v>
      </c>
      <c r="B20" s="1"/>
      <c r="D20" s="24"/>
      <c r="E20" s="84"/>
      <c r="F20" s="24"/>
      <c r="G20" s="46">
        <v>130482567</v>
      </c>
      <c r="H20" s="24"/>
      <c r="I20" s="46">
        <v>125320338</v>
      </c>
      <c r="J20" s="24"/>
      <c r="K20" s="21">
        <v>0</v>
      </c>
      <c r="L20" s="24"/>
      <c r="M20" s="21">
        <v>0</v>
      </c>
      <c r="O20" s="33"/>
      <c r="P20" s="21"/>
    </row>
    <row r="21" spans="1:16" s="14" customFormat="1" ht="22.5" customHeight="1">
      <c r="A21" s="14" t="s">
        <v>171</v>
      </c>
      <c r="B21" s="1"/>
      <c r="D21" s="24"/>
      <c r="E21" s="6">
        <v>8</v>
      </c>
      <c r="F21" s="24"/>
      <c r="G21" s="46">
        <v>-3815195091</v>
      </c>
      <c r="H21" s="24"/>
      <c r="I21" s="46">
        <v>-5391157218</v>
      </c>
      <c r="J21" s="24"/>
      <c r="K21" s="21">
        <v>0</v>
      </c>
      <c r="L21" s="24"/>
      <c r="M21" s="21">
        <v>0</v>
      </c>
      <c r="O21" s="33"/>
      <c r="P21" s="21"/>
    </row>
    <row r="22" spans="1:16" s="14" customFormat="1" ht="22.5" customHeight="1">
      <c r="A22" s="1" t="s">
        <v>253</v>
      </c>
      <c r="D22" s="19"/>
      <c r="E22" s="6"/>
      <c r="F22" s="19"/>
      <c r="G22" s="46">
        <v>-48847393</v>
      </c>
      <c r="H22" s="19"/>
      <c r="I22" s="46">
        <v>50452593</v>
      </c>
      <c r="J22" s="19"/>
      <c r="K22" s="21">
        <v>0</v>
      </c>
      <c r="L22" s="19"/>
      <c r="M22" s="21">
        <v>0</v>
      </c>
      <c r="O22" s="33"/>
      <c r="P22" s="21"/>
    </row>
    <row r="23" spans="1:16" s="14" customFormat="1" ht="22.5" customHeight="1">
      <c r="A23" s="1" t="s">
        <v>252</v>
      </c>
      <c r="D23" s="19"/>
      <c r="E23" s="6"/>
      <c r="F23" s="19"/>
      <c r="G23" s="46">
        <v>15629377</v>
      </c>
      <c r="H23" s="19"/>
      <c r="I23" s="46">
        <v>2161601</v>
      </c>
      <c r="J23" s="19"/>
      <c r="K23" s="21">
        <v>0</v>
      </c>
      <c r="L23" s="19"/>
      <c r="M23" s="21">
        <v>0</v>
      </c>
      <c r="O23" s="33"/>
      <c r="P23" s="21"/>
    </row>
    <row r="24" spans="1:16" s="14" customFormat="1" ht="22.5" customHeight="1">
      <c r="A24" s="1" t="s">
        <v>220</v>
      </c>
      <c r="D24" s="19"/>
      <c r="E24" s="43"/>
      <c r="F24" s="19"/>
      <c r="G24" s="46">
        <v>0</v>
      </c>
      <c r="H24" s="19"/>
      <c r="I24" s="46">
        <v>13212983</v>
      </c>
      <c r="J24" s="19"/>
      <c r="K24" s="21">
        <v>0</v>
      </c>
      <c r="L24" s="19"/>
      <c r="M24" s="21">
        <v>0</v>
      </c>
      <c r="O24" s="33"/>
      <c r="P24" s="21"/>
    </row>
    <row r="25" spans="1:16" s="14" customFormat="1" ht="22.5" customHeight="1">
      <c r="A25" s="1" t="s">
        <v>224</v>
      </c>
      <c r="D25" s="19"/>
      <c r="E25" s="43"/>
      <c r="F25" s="19"/>
      <c r="G25" s="46">
        <v>-17933232</v>
      </c>
      <c r="H25" s="19"/>
      <c r="I25" s="46">
        <v>6691942</v>
      </c>
      <c r="J25" s="19"/>
      <c r="K25" s="21">
        <v>25</v>
      </c>
      <c r="L25" s="19"/>
      <c r="M25" s="21">
        <v>-1837</v>
      </c>
      <c r="O25" s="33"/>
      <c r="P25" s="21"/>
    </row>
    <row r="26" spans="1:16" s="14" customFormat="1" ht="22.5" customHeight="1">
      <c r="A26" s="47" t="s">
        <v>46</v>
      </c>
      <c r="B26" s="47"/>
      <c r="C26" s="47"/>
      <c r="D26" s="44"/>
      <c r="E26" s="6"/>
      <c r="F26" s="44"/>
      <c r="G26" s="46">
        <v>-17352269</v>
      </c>
      <c r="H26" s="44"/>
      <c r="I26" s="46">
        <v>-26513791</v>
      </c>
      <c r="J26" s="44"/>
      <c r="K26" s="21">
        <v>-2171830423</v>
      </c>
      <c r="L26" s="44"/>
      <c r="M26" s="21">
        <v>-2484409404</v>
      </c>
      <c r="O26" s="33"/>
      <c r="P26" s="21"/>
    </row>
    <row r="27" spans="1:16" s="14" customFormat="1" ht="22.5" customHeight="1">
      <c r="A27" s="47" t="s">
        <v>47</v>
      </c>
      <c r="B27" s="57"/>
      <c r="C27" s="57"/>
      <c r="D27" s="44"/>
      <c r="E27" s="84"/>
      <c r="F27" s="44"/>
      <c r="G27" s="46">
        <v>-1830732915</v>
      </c>
      <c r="H27" s="44"/>
      <c r="I27" s="46">
        <v>-499612544</v>
      </c>
      <c r="J27" s="44"/>
      <c r="K27" s="21">
        <v>-276022195</v>
      </c>
      <c r="L27" s="44"/>
      <c r="M27" s="21">
        <v>-235467126</v>
      </c>
      <c r="O27" s="33"/>
      <c r="P27" s="21"/>
    </row>
    <row r="28" spans="1:16" s="14" customFormat="1" ht="22.5" customHeight="1">
      <c r="A28" s="47" t="s">
        <v>223</v>
      </c>
      <c r="B28" s="57"/>
      <c r="C28" s="57"/>
      <c r="D28" s="44"/>
      <c r="E28" s="84"/>
      <c r="F28" s="44"/>
      <c r="G28" s="46">
        <v>0</v>
      </c>
      <c r="H28" s="44"/>
      <c r="I28" s="46">
        <v>-661079766</v>
      </c>
      <c r="J28" s="44"/>
      <c r="K28" s="21">
        <v>0</v>
      </c>
      <c r="L28" s="44"/>
      <c r="M28" s="21">
        <v>0</v>
      </c>
      <c r="O28" s="33"/>
      <c r="P28" s="21"/>
    </row>
    <row r="29" spans="1:16" s="14" customFormat="1" ht="22.5" customHeight="1">
      <c r="A29" s="1" t="s">
        <v>162</v>
      </c>
      <c r="B29" s="57"/>
      <c r="C29" s="57"/>
      <c r="D29" s="44"/>
      <c r="E29" s="84"/>
      <c r="F29" s="44"/>
      <c r="G29" s="46">
        <v>3251</v>
      </c>
      <c r="H29" s="44"/>
      <c r="I29" s="46">
        <v>2425702</v>
      </c>
      <c r="J29" s="44"/>
      <c r="K29" s="21">
        <v>0</v>
      </c>
      <c r="L29" s="44"/>
      <c r="M29" s="21">
        <v>2421138</v>
      </c>
      <c r="O29" s="33"/>
      <c r="P29" s="21"/>
    </row>
    <row r="30" spans="1:16" s="14" customFormat="1" ht="22.5" customHeight="1">
      <c r="D30" s="19"/>
      <c r="E30" s="84"/>
      <c r="F30" s="19"/>
      <c r="G30" s="48">
        <f>SUM(G9:G29)</f>
        <v>8435779273</v>
      </c>
      <c r="H30" s="19"/>
      <c r="I30" s="48">
        <f>SUM(I9:I29)</f>
        <v>6082559954</v>
      </c>
      <c r="J30" s="19"/>
      <c r="K30" s="48">
        <f>SUM(K9:K29)</f>
        <v>-377894505</v>
      </c>
      <c r="L30" s="19"/>
      <c r="M30" s="48">
        <f>SUM(M9:M29)</f>
        <v>-472466601</v>
      </c>
      <c r="O30" s="33"/>
      <c r="P30" s="21"/>
    </row>
    <row r="31" spans="1:16" s="14" customFormat="1" ht="22.5" customHeight="1">
      <c r="A31" s="20" t="s">
        <v>64</v>
      </c>
      <c r="D31" s="24"/>
      <c r="E31" s="84"/>
      <c r="F31" s="24"/>
      <c r="H31" s="24"/>
      <c r="J31" s="24"/>
      <c r="K31" s="46"/>
      <c r="L31" s="24"/>
      <c r="M31" s="46"/>
      <c r="O31" s="33"/>
      <c r="P31" s="21"/>
    </row>
    <row r="32" spans="1:16" s="14" customFormat="1" ht="22.5" customHeight="1">
      <c r="A32" s="1" t="s">
        <v>251</v>
      </c>
      <c r="D32" s="24"/>
      <c r="E32" s="84"/>
      <c r="F32" s="24"/>
      <c r="G32" s="21">
        <v>7511933657</v>
      </c>
      <c r="H32" s="24"/>
      <c r="I32" s="21">
        <v>-2701004792</v>
      </c>
      <c r="J32" s="24"/>
      <c r="K32" s="46">
        <v>0</v>
      </c>
      <c r="L32" s="24"/>
      <c r="M32" s="46">
        <v>0</v>
      </c>
      <c r="O32" s="33"/>
      <c r="P32" s="21"/>
    </row>
    <row r="33" spans="1:16" s="14" customFormat="1" ht="22.5" customHeight="1">
      <c r="A33" s="49" t="s">
        <v>82</v>
      </c>
      <c r="B33" s="49"/>
      <c r="C33" s="49"/>
      <c r="D33" s="24"/>
      <c r="E33" s="84"/>
      <c r="F33" s="24"/>
      <c r="G33" s="21">
        <v>-447755752</v>
      </c>
      <c r="H33" s="24"/>
      <c r="I33" s="21">
        <v>195481035</v>
      </c>
      <c r="J33" s="24"/>
      <c r="K33" s="46">
        <v>-25080002</v>
      </c>
      <c r="L33" s="24"/>
      <c r="M33" s="46">
        <v>-1007223</v>
      </c>
      <c r="O33" s="33"/>
      <c r="P33" s="21"/>
    </row>
    <row r="34" spans="1:16" s="14" customFormat="1" ht="22.5" customHeight="1">
      <c r="A34" s="47" t="s">
        <v>94</v>
      </c>
      <c r="B34" s="57"/>
      <c r="C34" s="57"/>
      <c r="D34" s="24"/>
      <c r="E34" s="107"/>
      <c r="F34" s="24"/>
      <c r="G34" s="21">
        <v>-301122390</v>
      </c>
      <c r="H34" s="24"/>
      <c r="I34" s="21">
        <v>-26867332</v>
      </c>
      <c r="J34" s="24"/>
      <c r="K34" s="21">
        <v>-51225090</v>
      </c>
      <c r="L34" s="24"/>
      <c r="M34" s="46">
        <v>-9562049</v>
      </c>
      <c r="O34" s="33"/>
      <c r="P34" s="21"/>
    </row>
    <row r="35" spans="1:16" s="14" customFormat="1" ht="22.5" customHeight="1">
      <c r="A35" s="50" t="s">
        <v>187</v>
      </c>
      <c r="B35" s="49"/>
      <c r="C35" s="49"/>
      <c r="D35" s="24"/>
      <c r="E35" s="107"/>
      <c r="F35" s="24"/>
      <c r="G35" s="21">
        <v>1947902170</v>
      </c>
      <c r="H35" s="24"/>
      <c r="I35" s="21">
        <v>3052728531</v>
      </c>
      <c r="J35" s="24"/>
      <c r="K35" s="46">
        <v>0</v>
      </c>
      <c r="L35" s="24"/>
      <c r="M35" s="46">
        <v>0</v>
      </c>
      <c r="O35" s="33"/>
      <c r="P35" s="21"/>
    </row>
    <row r="36" spans="1:16" s="14" customFormat="1" ht="22.5" customHeight="1">
      <c r="A36" s="1" t="s">
        <v>10</v>
      </c>
      <c r="D36" s="24"/>
      <c r="E36" s="84"/>
      <c r="F36" s="24"/>
      <c r="G36" s="21">
        <v>-535974703</v>
      </c>
      <c r="H36" s="24"/>
      <c r="I36" s="21">
        <v>227574180</v>
      </c>
      <c r="J36" s="24"/>
      <c r="K36" s="46">
        <v>0</v>
      </c>
      <c r="L36" s="24"/>
      <c r="M36" s="46">
        <v>0</v>
      </c>
      <c r="O36" s="33"/>
      <c r="P36" s="21"/>
    </row>
    <row r="37" spans="1:16" s="14" customFormat="1" ht="22.5" customHeight="1">
      <c r="A37" s="47" t="s">
        <v>65</v>
      </c>
      <c r="B37" s="47"/>
      <c r="C37" s="57"/>
      <c r="D37" s="24"/>
      <c r="E37" s="84"/>
      <c r="F37" s="24"/>
      <c r="G37" s="21">
        <v>-17407419</v>
      </c>
      <c r="H37" s="24"/>
      <c r="I37" s="21">
        <v>-324052351</v>
      </c>
      <c r="J37" s="24"/>
      <c r="K37" s="46">
        <v>-602701</v>
      </c>
      <c r="L37" s="24"/>
      <c r="M37" s="46">
        <v>-510460</v>
      </c>
      <c r="O37" s="33"/>
      <c r="P37" s="21"/>
    </row>
    <row r="38" spans="1:16" s="14" customFormat="1" ht="22.5" customHeight="1">
      <c r="A38" s="1" t="s">
        <v>212</v>
      </c>
      <c r="D38" s="24"/>
      <c r="E38" s="84"/>
      <c r="F38" s="24"/>
      <c r="G38" s="21">
        <v>-5168241498</v>
      </c>
      <c r="H38" s="24"/>
      <c r="I38" s="21">
        <v>1680532977</v>
      </c>
      <c r="J38" s="24"/>
      <c r="K38" s="46">
        <v>33540949</v>
      </c>
      <c r="L38" s="24"/>
      <c r="M38" s="46">
        <v>45914548</v>
      </c>
      <c r="O38" s="33"/>
      <c r="P38" s="21"/>
    </row>
    <row r="39" spans="1:16" s="14" customFormat="1" ht="22.5" customHeight="1">
      <c r="A39" s="1" t="s">
        <v>27</v>
      </c>
      <c r="D39" s="24"/>
      <c r="E39" s="84"/>
      <c r="F39" s="24"/>
      <c r="G39" s="21">
        <v>-351742917</v>
      </c>
      <c r="H39" s="24"/>
      <c r="I39" s="21">
        <v>180002422</v>
      </c>
      <c r="J39" s="24"/>
      <c r="K39" s="46">
        <v>240915</v>
      </c>
      <c r="L39" s="24"/>
      <c r="M39" s="46">
        <v>1090474</v>
      </c>
      <c r="O39" s="33"/>
      <c r="P39" s="21"/>
    </row>
    <row r="40" spans="1:16" s="14" customFormat="1" ht="22.5" customHeight="1">
      <c r="A40" s="1" t="s">
        <v>97</v>
      </c>
      <c r="D40" s="44"/>
      <c r="E40" s="84"/>
      <c r="F40" s="44"/>
      <c r="G40" s="21">
        <v>29323665</v>
      </c>
      <c r="H40" s="44"/>
      <c r="I40" s="21">
        <v>13818931</v>
      </c>
      <c r="J40" s="44"/>
      <c r="K40" s="46">
        <v>20163292</v>
      </c>
      <c r="L40" s="44"/>
      <c r="M40" s="46">
        <v>14234568</v>
      </c>
      <c r="O40" s="33"/>
      <c r="P40" s="21"/>
    </row>
    <row r="41" spans="1:16" s="14" customFormat="1" ht="22.5" customHeight="1">
      <c r="A41" s="1" t="s">
        <v>84</v>
      </c>
      <c r="D41" s="44"/>
      <c r="E41" s="84"/>
      <c r="F41" s="44"/>
      <c r="G41" s="27">
        <v>-213786030</v>
      </c>
      <c r="H41" s="44"/>
      <c r="I41" s="27">
        <v>17103150</v>
      </c>
      <c r="J41" s="44"/>
      <c r="K41" s="51">
        <v>0</v>
      </c>
      <c r="L41" s="44"/>
      <c r="M41" s="51">
        <v>0</v>
      </c>
      <c r="O41" s="33"/>
      <c r="P41" s="21"/>
    </row>
    <row r="42" spans="1:16" s="14" customFormat="1" ht="22.5" customHeight="1">
      <c r="A42" s="14" t="s">
        <v>95</v>
      </c>
      <c r="D42" s="44"/>
      <c r="E42" s="84"/>
      <c r="F42" s="44"/>
      <c r="G42" s="46">
        <f>SUM(G30:G41)</f>
        <v>10888908056</v>
      </c>
      <c r="H42" s="44"/>
      <c r="I42" s="46">
        <f>SUM(I30:I41)</f>
        <v>8397876705</v>
      </c>
      <c r="J42" s="44"/>
      <c r="K42" s="46">
        <f>SUM(K30:K41)</f>
        <v>-400857142</v>
      </c>
      <c r="L42" s="44"/>
      <c r="M42" s="46">
        <f>SUM(M30:M41)</f>
        <v>-422306743</v>
      </c>
      <c r="O42" s="33"/>
      <c r="P42" s="21"/>
    </row>
    <row r="43" spans="1:16" s="14" customFormat="1" ht="22.5" customHeight="1">
      <c r="A43" s="1" t="s">
        <v>256</v>
      </c>
      <c r="D43" s="44"/>
      <c r="E43" s="84"/>
      <c r="F43" s="44"/>
      <c r="G43" s="46">
        <v>-144218219</v>
      </c>
      <c r="H43" s="44"/>
      <c r="I43" s="46">
        <v>-893109173</v>
      </c>
      <c r="J43" s="44"/>
      <c r="K43" s="46">
        <v>894779</v>
      </c>
      <c r="L43" s="44"/>
      <c r="M43" s="46">
        <v>-12372274</v>
      </c>
      <c r="O43" s="33"/>
      <c r="P43" s="21"/>
    </row>
    <row r="44" spans="1:16" s="15" customFormat="1" ht="22.5" customHeight="1">
      <c r="A44" s="15" t="s">
        <v>96</v>
      </c>
      <c r="D44" s="19"/>
      <c r="E44" s="84"/>
      <c r="F44" s="19"/>
      <c r="G44" s="40">
        <f>SUM(G42:G43)</f>
        <v>10744689837</v>
      </c>
      <c r="H44" s="19"/>
      <c r="I44" s="40">
        <f>SUM(I42:I43)</f>
        <v>7504767532</v>
      </c>
      <c r="J44" s="19"/>
      <c r="K44" s="40">
        <f>SUM(K42:K43)</f>
        <v>-399962363</v>
      </c>
      <c r="L44" s="19"/>
      <c r="M44" s="40">
        <f>SUM(M42:M43)</f>
        <v>-434679017</v>
      </c>
      <c r="O44" s="101"/>
      <c r="P44" s="22"/>
    </row>
    <row r="45" spans="1:16" s="25" customFormat="1" ht="9.9499999999999993" customHeight="1">
      <c r="A45" s="106"/>
      <c r="B45" s="106"/>
      <c r="C45" s="106"/>
      <c r="D45" s="41"/>
      <c r="E45" s="19"/>
      <c r="F45" s="41"/>
      <c r="G45" s="106"/>
      <c r="H45" s="41"/>
      <c r="I45" s="106"/>
      <c r="J45" s="41"/>
      <c r="K45" s="106"/>
      <c r="L45" s="41"/>
      <c r="M45" s="106"/>
      <c r="O45" s="100"/>
      <c r="P45" s="102"/>
    </row>
    <row r="46" spans="1:16" s="14" customFormat="1" ht="21" customHeight="1">
      <c r="A46" s="143" t="s">
        <v>116</v>
      </c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O46" s="33"/>
      <c r="P46" s="21"/>
    </row>
    <row r="47" spans="1:16" s="14" customFormat="1" ht="21" customHeight="1">
      <c r="A47" s="144" t="s">
        <v>158</v>
      </c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O47" s="33"/>
      <c r="P47" s="21"/>
    </row>
    <row r="48" spans="1:16" s="25" customFormat="1" ht="5.0999999999999996" customHeight="1">
      <c r="A48" s="106"/>
      <c r="B48" s="106"/>
      <c r="C48" s="106"/>
      <c r="D48" s="41"/>
      <c r="E48" s="19"/>
      <c r="F48" s="41"/>
      <c r="G48" s="106"/>
      <c r="H48" s="41"/>
      <c r="I48" s="106"/>
      <c r="J48" s="41"/>
      <c r="K48" s="106"/>
      <c r="L48" s="41"/>
      <c r="M48" s="106"/>
      <c r="O48" s="100"/>
      <c r="P48" s="102"/>
    </row>
    <row r="49" spans="1:16" s="14" customFormat="1" ht="20.45" customHeight="1">
      <c r="A49" s="17"/>
      <c r="B49" s="17"/>
      <c r="C49" s="17"/>
      <c r="D49" s="34"/>
      <c r="E49" s="84"/>
      <c r="F49" s="34"/>
      <c r="G49" s="145" t="s">
        <v>1</v>
      </c>
      <c r="H49" s="145"/>
      <c r="I49" s="145"/>
      <c r="J49" s="34"/>
      <c r="K49" s="145" t="s">
        <v>2</v>
      </c>
      <c r="L49" s="145"/>
      <c r="M49" s="145"/>
      <c r="O49" s="33"/>
      <c r="P49" s="21"/>
    </row>
    <row r="50" spans="1:16" s="14" customFormat="1" ht="20.45" customHeight="1">
      <c r="A50" s="15"/>
      <c r="B50" s="15"/>
      <c r="C50" s="15"/>
      <c r="E50" s="84"/>
      <c r="G50" s="141" t="s">
        <v>155</v>
      </c>
      <c r="H50" s="141"/>
      <c r="I50" s="141"/>
      <c r="K50" s="141" t="s">
        <v>155</v>
      </c>
      <c r="L50" s="141"/>
      <c r="M50" s="141"/>
      <c r="O50" s="33"/>
      <c r="P50" s="21"/>
    </row>
    <row r="51" spans="1:16" s="14" customFormat="1" ht="20.45" customHeight="1">
      <c r="A51" s="15"/>
      <c r="C51" s="15"/>
      <c r="D51" s="8"/>
      <c r="E51" s="6" t="s">
        <v>5</v>
      </c>
      <c r="F51" s="8"/>
      <c r="G51" s="7" t="s">
        <v>228</v>
      </c>
      <c r="H51" s="8"/>
      <c r="I51" s="7" t="s">
        <v>200</v>
      </c>
      <c r="J51" s="8"/>
      <c r="K51" s="7" t="s">
        <v>228</v>
      </c>
      <c r="L51" s="8"/>
      <c r="M51" s="7" t="s">
        <v>200</v>
      </c>
      <c r="O51" s="33"/>
      <c r="P51" s="21"/>
    </row>
    <row r="52" spans="1:16" s="14" customFormat="1" ht="20.45" customHeight="1">
      <c r="A52" s="15"/>
      <c r="C52" s="15"/>
      <c r="D52" s="8"/>
      <c r="E52" s="6"/>
      <c r="F52" s="8"/>
      <c r="G52" s="7"/>
      <c r="H52" s="8"/>
      <c r="I52" s="7"/>
      <c r="J52" s="8"/>
      <c r="K52" s="7"/>
      <c r="L52" s="8"/>
      <c r="M52" s="7"/>
      <c r="O52" s="33"/>
      <c r="P52" s="21"/>
    </row>
    <row r="53" spans="1:16" s="14" customFormat="1" ht="20.45" customHeight="1">
      <c r="A53" s="17"/>
      <c r="B53" s="17"/>
      <c r="C53" s="17"/>
      <c r="D53" s="34"/>
      <c r="E53" s="84"/>
      <c r="F53" s="34"/>
      <c r="G53" s="142" t="s">
        <v>154</v>
      </c>
      <c r="H53" s="142"/>
      <c r="I53" s="142"/>
      <c r="J53" s="142"/>
      <c r="K53" s="142"/>
      <c r="L53" s="142"/>
      <c r="M53" s="142"/>
      <c r="O53" s="33"/>
      <c r="P53" s="21"/>
    </row>
    <row r="54" spans="1:16" s="14" customFormat="1" ht="21" customHeight="1">
      <c r="A54" s="18" t="s">
        <v>66</v>
      </c>
      <c r="D54" s="24"/>
      <c r="E54" s="84"/>
      <c r="F54" s="24"/>
      <c r="G54" s="46"/>
      <c r="H54" s="24"/>
      <c r="I54" s="46"/>
      <c r="J54" s="24"/>
      <c r="K54" s="46"/>
      <c r="L54" s="24"/>
      <c r="M54" s="46"/>
      <c r="O54" s="33"/>
      <c r="P54" s="21"/>
    </row>
    <row r="55" spans="1:16" s="14" customFormat="1" ht="21" customHeight="1">
      <c r="A55" s="14" t="s">
        <v>106</v>
      </c>
      <c r="E55" s="6">
        <v>8</v>
      </c>
      <c r="G55" s="46">
        <v>-2160206293</v>
      </c>
      <c r="I55" s="46">
        <v>-6034762606</v>
      </c>
      <c r="K55" s="46">
        <v>-1776063106</v>
      </c>
      <c r="M55" s="46">
        <v>-720030000</v>
      </c>
      <c r="O55" s="33"/>
      <c r="P55" s="21"/>
    </row>
    <row r="56" spans="1:16" s="14" customFormat="1" ht="21" customHeight="1">
      <c r="A56" s="14" t="s">
        <v>151</v>
      </c>
      <c r="E56" s="6">
        <v>8</v>
      </c>
      <c r="G56" s="46">
        <v>-75000000</v>
      </c>
      <c r="I56" s="46">
        <v>-75000000</v>
      </c>
      <c r="K56" s="46">
        <v>-75000000</v>
      </c>
      <c r="M56" s="46">
        <v>-75000000</v>
      </c>
      <c r="O56" s="33"/>
      <c r="P56" s="21"/>
    </row>
    <row r="57" spans="1:16" s="14" customFormat="1" ht="21" customHeight="1">
      <c r="A57" s="14" t="s">
        <v>250</v>
      </c>
      <c r="E57" s="6"/>
      <c r="G57" s="46">
        <v>0</v>
      </c>
      <c r="I57" s="46">
        <v>0</v>
      </c>
      <c r="K57" s="46">
        <v>3613500000</v>
      </c>
      <c r="M57" s="46">
        <v>0</v>
      </c>
      <c r="O57" s="33"/>
      <c r="P57" s="21"/>
    </row>
    <row r="58" spans="1:16" s="14" customFormat="1" ht="21" customHeight="1">
      <c r="A58" s="14" t="s">
        <v>195</v>
      </c>
      <c r="E58" s="6"/>
      <c r="G58" s="46">
        <v>0</v>
      </c>
      <c r="I58" s="46">
        <v>-14759909647</v>
      </c>
      <c r="K58" s="46">
        <v>0</v>
      </c>
      <c r="M58" s="46">
        <v>0</v>
      </c>
      <c r="O58" s="33"/>
      <c r="P58" s="21"/>
    </row>
    <row r="59" spans="1:16" s="14" customFormat="1" ht="21" customHeight="1">
      <c r="A59" s="14" t="s">
        <v>196</v>
      </c>
      <c r="E59" s="6"/>
      <c r="G59" s="46">
        <v>0</v>
      </c>
      <c r="I59" s="46">
        <v>0</v>
      </c>
      <c r="K59" s="46">
        <v>-48000000</v>
      </c>
      <c r="M59" s="46">
        <v>-32690377575</v>
      </c>
      <c r="O59" s="33"/>
      <c r="P59" s="21"/>
    </row>
    <row r="60" spans="1:16" s="14" customFormat="1" ht="21" customHeight="1">
      <c r="A60" s="14" t="s">
        <v>163</v>
      </c>
      <c r="D60" s="24"/>
      <c r="E60" s="16"/>
      <c r="F60" s="24"/>
      <c r="G60" s="46">
        <v>-2835740243</v>
      </c>
      <c r="H60" s="24"/>
      <c r="I60" s="46">
        <v>-301799199</v>
      </c>
      <c r="J60" s="24"/>
      <c r="K60" s="46">
        <v>211523115</v>
      </c>
      <c r="L60" s="24"/>
      <c r="M60" s="46">
        <v>-2300152153</v>
      </c>
      <c r="O60" s="33"/>
      <c r="P60" s="21"/>
    </row>
    <row r="61" spans="1:16" s="14" customFormat="1" ht="21" customHeight="1">
      <c r="A61" s="14" t="s">
        <v>146</v>
      </c>
      <c r="E61" s="84"/>
      <c r="G61" s="46">
        <v>-47762297</v>
      </c>
      <c r="I61" s="46">
        <v>0</v>
      </c>
      <c r="K61" s="46">
        <v>0</v>
      </c>
      <c r="M61" s="46">
        <v>0</v>
      </c>
      <c r="O61" s="33"/>
      <c r="P61" s="21"/>
    </row>
    <row r="62" spans="1:16" s="14" customFormat="1" ht="21" customHeight="1">
      <c r="A62" s="14" t="s">
        <v>145</v>
      </c>
      <c r="E62" s="84"/>
      <c r="G62" s="46">
        <v>0</v>
      </c>
      <c r="I62" s="46">
        <v>0</v>
      </c>
      <c r="K62" s="46">
        <v>0</v>
      </c>
      <c r="M62" s="46">
        <v>99500000</v>
      </c>
      <c r="O62" s="33"/>
      <c r="P62" s="21"/>
    </row>
    <row r="63" spans="1:16" s="14" customFormat="1" ht="21" customHeight="1">
      <c r="A63" s="14" t="s">
        <v>8</v>
      </c>
      <c r="E63" s="84"/>
      <c r="G63" s="46">
        <v>0</v>
      </c>
      <c r="I63" s="46">
        <v>0</v>
      </c>
      <c r="K63" s="46">
        <v>0</v>
      </c>
      <c r="M63" s="46">
        <v>-54500000</v>
      </c>
      <c r="O63" s="33"/>
      <c r="P63" s="21"/>
    </row>
    <row r="64" spans="1:16" s="14" customFormat="1" ht="21" customHeight="1">
      <c r="A64" s="14" t="s">
        <v>9</v>
      </c>
      <c r="E64" s="84"/>
      <c r="G64" s="46">
        <v>-321456700</v>
      </c>
      <c r="I64" s="46">
        <v>-101199860</v>
      </c>
      <c r="K64" s="46">
        <v>-533076700.00000024</v>
      </c>
      <c r="M64" s="46">
        <v>-1013149860</v>
      </c>
      <c r="O64" s="33"/>
      <c r="P64" s="21"/>
    </row>
    <row r="65" spans="1:16" s="14" customFormat="1" ht="21" customHeight="1">
      <c r="A65" s="14" t="s">
        <v>149</v>
      </c>
      <c r="E65" s="6"/>
      <c r="G65" s="46">
        <v>0</v>
      </c>
      <c r="I65" s="46">
        <v>-1736180680</v>
      </c>
      <c r="K65" s="46">
        <v>0</v>
      </c>
      <c r="M65" s="46">
        <v>0</v>
      </c>
      <c r="O65" s="33"/>
      <c r="P65" s="21"/>
    </row>
    <row r="66" spans="1:16" s="14" customFormat="1" ht="21" customHeight="1">
      <c r="A66" s="1" t="s">
        <v>225</v>
      </c>
      <c r="E66" s="84"/>
      <c r="G66" s="46">
        <v>57653610</v>
      </c>
      <c r="I66" s="46">
        <v>47120158</v>
      </c>
      <c r="K66" s="46">
        <v>0</v>
      </c>
      <c r="M66" s="46">
        <v>1860</v>
      </c>
      <c r="O66" s="33"/>
      <c r="P66" s="21"/>
    </row>
    <row r="67" spans="1:16" s="14" customFormat="1" ht="21" customHeight="1">
      <c r="A67" s="1" t="s">
        <v>128</v>
      </c>
      <c r="E67" s="84"/>
      <c r="G67" s="46">
        <v>-3045390557</v>
      </c>
      <c r="I67" s="46">
        <v>-2375498089</v>
      </c>
      <c r="K67" s="46">
        <v>-2925250</v>
      </c>
      <c r="M67" s="46">
        <v>-945207</v>
      </c>
      <c r="O67" s="33"/>
      <c r="P67" s="21"/>
    </row>
    <row r="68" spans="1:16" s="14" customFormat="1" ht="21" customHeight="1">
      <c r="A68" s="1" t="s">
        <v>254</v>
      </c>
      <c r="E68" s="84"/>
      <c r="G68" s="46">
        <v>-20051999</v>
      </c>
      <c r="I68" s="46">
        <v>-10510916</v>
      </c>
      <c r="K68" s="46">
        <v>-109500</v>
      </c>
      <c r="M68" s="46">
        <v>0</v>
      </c>
      <c r="O68" s="33"/>
      <c r="P68" s="21"/>
    </row>
    <row r="69" spans="1:16" s="14" customFormat="1" ht="21" customHeight="1">
      <c r="A69" s="1" t="s">
        <v>68</v>
      </c>
      <c r="G69" s="46">
        <v>2142363545</v>
      </c>
      <c r="I69" s="46">
        <v>2810195022</v>
      </c>
      <c r="K69" s="46">
        <v>2171830423</v>
      </c>
      <c r="M69" s="46">
        <v>2484409404</v>
      </c>
      <c r="O69" s="33"/>
      <c r="P69" s="21"/>
    </row>
    <row r="70" spans="1:16" s="14" customFormat="1" ht="21" customHeight="1">
      <c r="A70" s="1" t="s">
        <v>67</v>
      </c>
      <c r="G70" s="46">
        <v>1553669178</v>
      </c>
      <c r="I70" s="46">
        <v>318560068</v>
      </c>
      <c r="K70" s="46">
        <v>82116400</v>
      </c>
      <c r="M70" s="46">
        <v>96461536</v>
      </c>
      <c r="O70" s="33"/>
      <c r="P70" s="21"/>
    </row>
    <row r="71" spans="1:16" s="15" customFormat="1" ht="21" customHeight="1">
      <c r="A71" s="13" t="s">
        <v>257</v>
      </c>
      <c r="D71" s="19"/>
      <c r="E71" s="84"/>
      <c r="F71" s="19"/>
      <c r="G71" s="40">
        <f>SUM(G55:G70)</f>
        <v>-4751921756</v>
      </c>
      <c r="H71" s="19"/>
      <c r="I71" s="40">
        <f>SUM(I55:I70)</f>
        <v>-22218985749</v>
      </c>
      <c r="J71" s="19"/>
      <c r="K71" s="40">
        <f>SUM(K55:K70)</f>
        <v>3643795382</v>
      </c>
      <c r="L71" s="19"/>
      <c r="M71" s="40">
        <f>SUM(M55:M70)</f>
        <v>-34173781995</v>
      </c>
      <c r="O71" s="101"/>
      <c r="P71" s="22"/>
    </row>
    <row r="72" spans="1:16" s="25" customFormat="1" ht="5.0999999999999996" customHeight="1">
      <c r="A72" s="106"/>
      <c r="B72" s="106"/>
      <c r="C72" s="106"/>
      <c r="D72" s="41"/>
      <c r="E72" s="19"/>
      <c r="F72" s="41"/>
      <c r="G72" s="106"/>
      <c r="H72" s="41"/>
      <c r="I72" s="106"/>
      <c r="J72" s="41"/>
      <c r="K72" s="106"/>
      <c r="L72" s="41"/>
      <c r="M72" s="106"/>
      <c r="O72" s="100"/>
      <c r="P72" s="102"/>
    </row>
    <row r="73" spans="1:16" s="14" customFormat="1" ht="21" customHeight="1">
      <c r="A73" s="18" t="s">
        <v>69</v>
      </c>
      <c r="D73" s="24"/>
      <c r="E73" s="84"/>
      <c r="F73" s="24"/>
      <c r="G73" s="46"/>
      <c r="H73" s="24"/>
      <c r="I73" s="46"/>
      <c r="J73" s="24"/>
      <c r="K73" s="46"/>
      <c r="L73" s="24"/>
      <c r="M73" s="46"/>
      <c r="O73" s="33"/>
      <c r="P73" s="21"/>
    </row>
    <row r="74" spans="1:16" s="14" customFormat="1" ht="21" customHeight="1">
      <c r="A74" s="58" t="s">
        <v>72</v>
      </c>
      <c r="D74" s="24"/>
      <c r="E74" s="84">
        <v>12</v>
      </c>
      <c r="F74" s="24"/>
      <c r="G74" s="46">
        <v>19168551574</v>
      </c>
      <c r="H74" s="24"/>
      <c r="I74" s="46">
        <v>23194886361</v>
      </c>
      <c r="J74" s="24"/>
      <c r="K74" s="46">
        <v>6090000000</v>
      </c>
      <c r="L74" s="24"/>
      <c r="M74" s="46">
        <v>6103000000</v>
      </c>
      <c r="O74" s="33"/>
      <c r="P74" s="21"/>
    </row>
    <row r="75" spans="1:16" s="14" customFormat="1" ht="21" customHeight="1">
      <c r="A75" s="49" t="s">
        <v>152</v>
      </c>
      <c r="B75" s="49"/>
      <c r="C75" s="49"/>
      <c r="E75" s="84">
        <v>12</v>
      </c>
      <c r="G75" s="46">
        <v>-26213662065</v>
      </c>
      <c r="I75" s="46">
        <v>-20069166010</v>
      </c>
      <c r="K75" s="46">
        <v>-6090000000</v>
      </c>
      <c r="M75" s="46">
        <v>-8639000000</v>
      </c>
      <c r="O75" s="33"/>
      <c r="P75" s="21"/>
    </row>
    <row r="76" spans="1:16" s="14" customFormat="1" ht="21" customHeight="1">
      <c r="A76" s="49" t="s">
        <v>102</v>
      </c>
      <c r="B76" s="49"/>
      <c r="C76" s="49"/>
      <c r="E76" s="84">
        <v>12</v>
      </c>
      <c r="G76" s="46">
        <v>4824676872</v>
      </c>
      <c r="I76" s="46">
        <v>35155139755</v>
      </c>
      <c r="K76" s="46">
        <v>0</v>
      </c>
      <c r="M76" s="46">
        <v>16500000000</v>
      </c>
      <c r="O76" s="33"/>
      <c r="P76" s="21"/>
    </row>
    <row r="77" spans="1:16" s="14" customFormat="1" ht="21" customHeight="1">
      <c r="A77" s="49" t="s">
        <v>153</v>
      </c>
      <c r="B77" s="49"/>
      <c r="C77" s="49"/>
      <c r="E77" s="84">
        <v>12</v>
      </c>
      <c r="G77" s="46">
        <v>-6739995342</v>
      </c>
      <c r="I77" s="46">
        <v>-13309118633</v>
      </c>
      <c r="K77" s="46">
        <v>0</v>
      </c>
      <c r="M77" s="46">
        <v>0</v>
      </c>
      <c r="O77" s="33"/>
      <c r="P77" s="21"/>
    </row>
    <row r="78" spans="1:16" s="14" customFormat="1" ht="21" customHeight="1">
      <c r="A78" s="49" t="s">
        <v>150</v>
      </c>
      <c r="B78" s="49"/>
      <c r="C78" s="49"/>
      <c r="E78" s="84">
        <v>12</v>
      </c>
      <c r="G78" s="46">
        <v>402900000</v>
      </c>
      <c r="I78" s="46">
        <v>0</v>
      </c>
      <c r="K78" s="46">
        <v>1632900000</v>
      </c>
      <c r="M78" s="46">
        <v>0</v>
      </c>
      <c r="O78" s="33"/>
      <c r="P78" s="21"/>
    </row>
    <row r="79" spans="1:16" s="14" customFormat="1" ht="21" customHeight="1">
      <c r="A79" s="49" t="s">
        <v>183</v>
      </c>
      <c r="B79" s="49"/>
      <c r="C79" s="49"/>
      <c r="E79" s="84">
        <v>12</v>
      </c>
      <c r="G79" s="46">
        <v>-15300000</v>
      </c>
      <c r="I79" s="46">
        <v>0</v>
      </c>
      <c r="K79" s="46">
        <v>-40300000</v>
      </c>
      <c r="M79" s="46">
        <v>-50000000</v>
      </c>
      <c r="O79" s="33"/>
      <c r="P79" s="21"/>
    </row>
    <row r="80" spans="1:16" s="14" customFormat="1" ht="21" customHeight="1">
      <c r="A80" s="49" t="s">
        <v>259</v>
      </c>
      <c r="B80" s="49"/>
      <c r="C80" s="49"/>
      <c r="E80" s="84">
        <v>12</v>
      </c>
      <c r="G80" s="46">
        <v>-26712348</v>
      </c>
      <c r="I80" s="46">
        <v>26958672</v>
      </c>
      <c r="K80" s="46">
        <v>0</v>
      </c>
      <c r="M80" s="46">
        <v>0</v>
      </c>
      <c r="O80" s="33"/>
      <c r="P80" s="21"/>
    </row>
    <row r="81" spans="1:16" s="14" customFormat="1" ht="21" customHeight="1">
      <c r="A81" s="58" t="s">
        <v>140</v>
      </c>
      <c r="B81" s="52"/>
      <c r="E81" s="84"/>
      <c r="G81" s="46">
        <v>-270823108</v>
      </c>
      <c r="I81" s="46">
        <v>-187271710</v>
      </c>
      <c r="K81" s="46">
        <v>-18584792</v>
      </c>
      <c r="M81" s="46">
        <v>-17761990</v>
      </c>
      <c r="O81" s="33"/>
      <c r="P81" s="21"/>
    </row>
    <row r="82" spans="1:16" s="14" customFormat="1" ht="21" customHeight="1">
      <c r="A82" s="49" t="s">
        <v>168</v>
      </c>
      <c r="B82" s="49"/>
      <c r="C82" s="49"/>
      <c r="E82" s="84"/>
      <c r="G82" s="46">
        <v>1000000000</v>
      </c>
      <c r="I82" s="46">
        <v>2650000000</v>
      </c>
      <c r="K82" s="46">
        <v>1000000000.0000001</v>
      </c>
      <c r="M82" s="46">
        <v>0</v>
      </c>
      <c r="O82" s="33"/>
      <c r="P82" s="21"/>
    </row>
    <row r="83" spans="1:16" s="14" customFormat="1" ht="21" customHeight="1">
      <c r="A83" s="14" t="s">
        <v>218</v>
      </c>
      <c r="B83" s="49"/>
      <c r="C83" s="49"/>
      <c r="E83" s="84"/>
      <c r="G83" s="46">
        <v>-1000000000</v>
      </c>
      <c r="I83" s="46">
        <v>-2000000000</v>
      </c>
      <c r="K83" s="46">
        <v>-1000000000</v>
      </c>
      <c r="M83" s="46">
        <v>0</v>
      </c>
      <c r="O83" s="33"/>
      <c r="P83" s="21"/>
    </row>
    <row r="84" spans="1:16" s="14" customFormat="1" ht="21" customHeight="1">
      <c r="A84" s="58" t="s">
        <v>71</v>
      </c>
      <c r="E84" s="84">
        <v>21</v>
      </c>
      <c r="G84" s="46">
        <v>-3479701132</v>
      </c>
      <c r="I84" s="46">
        <v>-3697016172</v>
      </c>
      <c r="K84" s="46">
        <v>-3479701132</v>
      </c>
      <c r="M84" s="46">
        <v>-3697016172</v>
      </c>
      <c r="O84" s="33"/>
      <c r="P84" s="21"/>
    </row>
    <row r="85" spans="1:16" s="14" customFormat="1" ht="21" customHeight="1">
      <c r="A85" s="58" t="s">
        <v>216</v>
      </c>
      <c r="G85" s="46">
        <v>-581196890</v>
      </c>
      <c r="I85" s="46">
        <v>-364367624</v>
      </c>
      <c r="K85" s="46">
        <v>0</v>
      </c>
      <c r="M85" s="46">
        <v>0</v>
      </c>
      <c r="O85" s="33"/>
      <c r="P85" s="21"/>
    </row>
    <row r="86" spans="1:16" s="14" customFormat="1" ht="21" customHeight="1">
      <c r="A86" s="14" t="s">
        <v>70</v>
      </c>
      <c r="E86" s="84"/>
      <c r="G86" s="46">
        <v>-3961292525</v>
      </c>
      <c r="I86" s="46">
        <v>-3199982482</v>
      </c>
      <c r="K86" s="46">
        <v>-887937728</v>
      </c>
      <c r="M86" s="46">
        <v>-345113576</v>
      </c>
      <c r="O86" s="33"/>
      <c r="P86" s="21"/>
    </row>
    <row r="87" spans="1:16" s="14" customFormat="1" ht="21" customHeight="1">
      <c r="A87" s="14" t="s">
        <v>217</v>
      </c>
      <c r="E87" s="84"/>
      <c r="G87" s="46">
        <v>8398007</v>
      </c>
      <c r="I87" s="46">
        <v>24997999483</v>
      </c>
      <c r="K87" s="46">
        <v>0</v>
      </c>
      <c r="M87" s="46">
        <v>24997999483</v>
      </c>
      <c r="O87" s="33"/>
      <c r="P87" s="21"/>
    </row>
    <row r="88" spans="1:16" s="15" customFormat="1" ht="21" customHeight="1">
      <c r="A88" s="13" t="s">
        <v>258</v>
      </c>
      <c r="D88" s="19"/>
      <c r="E88" s="19"/>
      <c r="F88" s="19"/>
      <c r="G88" s="53">
        <f>SUM(G74:G87)</f>
        <v>-16884156957</v>
      </c>
      <c r="H88" s="19"/>
      <c r="I88" s="53">
        <f>SUM(I74:I87)</f>
        <v>43198061640</v>
      </c>
      <c r="J88" s="19"/>
      <c r="K88" s="53">
        <f>SUM(K74:K87)</f>
        <v>-2793623652</v>
      </c>
      <c r="L88" s="19"/>
      <c r="M88" s="53">
        <f>SUM(M74:M87)</f>
        <v>34852107745</v>
      </c>
      <c r="O88" s="101"/>
      <c r="P88" s="22"/>
    </row>
    <row r="89" spans="1:16" s="25" customFormat="1" ht="5.0999999999999996" customHeight="1">
      <c r="A89" s="106"/>
      <c r="B89" s="106"/>
      <c r="C89" s="106"/>
      <c r="D89" s="41"/>
      <c r="E89" s="19"/>
      <c r="F89" s="41"/>
      <c r="G89" s="106"/>
      <c r="H89" s="41"/>
      <c r="I89" s="106"/>
      <c r="J89" s="41"/>
      <c r="K89" s="106"/>
      <c r="L89" s="41"/>
      <c r="M89" s="106"/>
      <c r="O89" s="100"/>
      <c r="P89" s="102"/>
    </row>
    <row r="90" spans="1:16" s="15" customFormat="1" ht="21" customHeight="1">
      <c r="A90" s="14" t="s">
        <v>170</v>
      </c>
      <c r="D90" s="24"/>
      <c r="E90" s="84"/>
      <c r="F90" s="24"/>
      <c r="H90" s="24"/>
      <c r="J90" s="24"/>
      <c r="L90" s="24"/>
      <c r="O90" s="101"/>
      <c r="P90" s="22"/>
    </row>
    <row r="91" spans="1:16" s="15" customFormat="1" ht="21" customHeight="1">
      <c r="A91" s="14"/>
      <c r="B91" s="14" t="s">
        <v>98</v>
      </c>
      <c r="C91" s="14"/>
      <c r="D91" s="24"/>
      <c r="E91" s="84"/>
      <c r="F91" s="24"/>
      <c r="G91" s="46">
        <f>SUM(G44,G71,G88)</f>
        <v>-10891388876</v>
      </c>
      <c r="H91" s="24"/>
      <c r="I91" s="46">
        <v>28483843423</v>
      </c>
      <c r="J91" s="46"/>
      <c r="K91" s="46">
        <v>450209367</v>
      </c>
      <c r="L91" s="24"/>
      <c r="M91" s="46">
        <v>243646733</v>
      </c>
      <c r="O91" s="101"/>
      <c r="P91" s="22"/>
    </row>
    <row r="92" spans="1:16" s="15" customFormat="1" ht="21" customHeight="1">
      <c r="A92" s="14" t="s">
        <v>129</v>
      </c>
      <c r="B92" s="14"/>
      <c r="C92" s="14"/>
      <c r="D92" s="24"/>
      <c r="E92" s="84"/>
      <c r="F92" s="24"/>
      <c r="G92" s="27">
        <v>113255542</v>
      </c>
      <c r="H92" s="24"/>
      <c r="I92" s="27">
        <v>-1104163704</v>
      </c>
      <c r="J92" s="24"/>
      <c r="K92" s="27">
        <v>0</v>
      </c>
      <c r="L92" s="24"/>
      <c r="M92" s="27">
        <v>0</v>
      </c>
      <c r="O92" s="101"/>
      <c r="P92" s="22"/>
    </row>
    <row r="93" spans="1:16" s="15" customFormat="1" ht="21" customHeight="1">
      <c r="A93" s="15" t="s">
        <v>170</v>
      </c>
      <c r="B93" s="14"/>
      <c r="C93" s="14"/>
      <c r="D93" s="24"/>
      <c r="E93" s="84"/>
      <c r="F93" s="24"/>
      <c r="G93" s="22">
        <f>SUM(G91:G92)</f>
        <v>-10778133334</v>
      </c>
      <c r="H93" s="24"/>
      <c r="I93" s="22">
        <f>SUM(I91:I92)</f>
        <v>27379679719</v>
      </c>
      <c r="J93" s="24"/>
      <c r="K93" s="22">
        <f>SUM(K91:K92)</f>
        <v>450209367</v>
      </c>
      <c r="L93" s="24"/>
      <c r="M93" s="22">
        <f>SUM(M91:M92)</f>
        <v>243646733</v>
      </c>
      <c r="O93" s="101"/>
      <c r="P93" s="22"/>
    </row>
    <row r="94" spans="1:16" s="14" customFormat="1" ht="21" customHeight="1">
      <c r="A94" s="11" t="s">
        <v>115</v>
      </c>
      <c r="D94" s="44"/>
      <c r="E94" s="84"/>
      <c r="F94" s="44"/>
      <c r="G94" s="21">
        <v>34341174186</v>
      </c>
      <c r="H94" s="44"/>
      <c r="I94" s="21">
        <v>6961494467</v>
      </c>
      <c r="J94" s="44"/>
      <c r="K94" s="21">
        <v>936197625</v>
      </c>
      <c r="L94" s="44"/>
      <c r="M94" s="21">
        <v>692550892</v>
      </c>
      <c r="O94" s="33"/>
      <c r="P94" s="21"/>
    </row>
    <row r="95" spans="1:16" s="14" customFormat="1" ht="21" customHeight="1" thickBot="1">
      <c r="A95" s="13" t="s">
        <v>159</v>
      </c>
      <c r="B95" s="15"/>
      <c r="C95" s="15"/>
      <c r="D95" s="19"/>
      <c r="E95" s="6">
        <v>5</v>
      </c>
      <c r="F95" s="19"/>
      <c r="G95" s="54">
        <f>SUM(G93:G94)</f>
        <v>23563040852</v>
      </c>
      <c r="H95" s="19"/>
      <c r="I95" s="54">
        <f>SUM(I93:I94)</f>
        <v>34341174186</v>
      </c>
      <c r="J95" s="19"/>
      <c r="K95" s="54">
        <f>SUM(K93:K94)</f>
        <v>1386406992</v>
      </c>
      <c r="L95" s="19"/>
      <c r="M95" s="54">
        <f>SUM(M93:M94)</f>
        <v>936197625</v>
      </c>
      <c r="O95" s="33"/>
      <c r="P95" s="21"/>
    </row>
    <row r="96" spans="1:16" s="25" customFormat="1" ht="6.6" customHeight="1" thickTop="1">
      <c r="A96" s="106"/>
      <c r="B96" s="106"/>
      <c r="C96" s="106"/>
      <c r="D96" s="41"/>
      <c r="E96" s="19"/>
      <c r="F96" s="41"/>
      <c r="G96" s="106"/>
      <c r="H96" s="41"/>
      <c r="I96" s="106"/>
      <c r="J96" s="41"/>
      <c r="K96" s="106"/>
      <c r="L96" s="41"/>
      <c r="M96" s="106"/>
      <c r="O96" s="100"/>
      <c r="P96" s="102"/>
    </row>
    <row r="97" spans="5:16" s="14" customFormat="1" ht="22.5" customHeight="1">
      <c r="E97" s="84"/>
      <c r="G97" s="33"/>
      <c r="H97" s="33"/>
      <c r="I97" s="21"/>
      <c r="J97" s="33"/>
      <c r="K97" s="33"/>
      <c r="L97" s="33"/>
      <c r="M97" s="33"/>
      <c r="O97" s="33"/>
      <c r="P97" s="21"/>
    </row>
    <row r="98" spans="5:16" s="14" customFormat="1" ht="22.5" customHeight="1">
      <c r="E98" s="84"/>
      <c r="G98" s="33"/>
      <c r="H98" s="33"/>
      <c r="I98" s="33"/>
      <c r="J98" s="33"/>
      <c r="K98" s="33"/>
      <c r="L98" s="33"/>
      <c r="M98" s="33"/>
      <c r="O98" s="33"/>
      <c r="P98" s="21"/>
    </row>
    <row r="99" spans="5:16" ht="22.5" customHeight="1">
      <c r="G99" s="81"/>
      <c r="H99" s="81"/>
      <c r="I99" s="81"/>
      <c r="J99" s="81"/>
      <c r="K99" s="81"/>
      <c r="L99" s="81"/>
      <c r="M99" s="81"/>
      <c r="P99" s="103"/>
    </row>
    <row r="100" spans="5:16" ht="22.5" customHeight="1">
      <c r="P100" s="103"/>
    </row>
    <row r="101" spans="5:16" ht="22.5" customHeight="1">
      <c r="P101" s="103"/>
    </row>
    <row r="102" spans="5:16" ht="22.5" customHeight="1">
      <c r="P102" s="103"/>
    </row>
    <row r="103" spans="5:16" ht="22.5" customHeight="1">
      <c r="P103" s="103"/>
    </row>
    <row r="104" spans="5:16" ht="22.5" customHeight="1">
      <c r="P104" s="103"/>
    </row>
  </sheetData>
  <mergeCells count="13">
    <mergeCell ref="G5:I5"/>
    <mergeCell ref="K5:M5"/>
    <mergeCell ref="A2:M2"/>
    <mergeCell ref="G4:I4"/>
    <mergeCell ref="K4:M4"/>
    <mergeCell ref="G50:I50"/>
    <mergeCell ref="K50:M50"/>
    <mergeCell ref="G53:M53"/>
    <mergeCell ref="G7:M7"/>
    <mergeCell ref="A46:M46"/>
    <mergeCell ref="A47:M47"/>
    <mergeCell ref="G49:I49"/>
    <mergeCell ref="K49:M49"/>
  </mergeCells>
  <pageMargins left="0.7" right="0.5" top="0.48" bottom="0.5" header="0.5" footer="0.5"/>
  <pageSetup paperSize="9" scale="67" firstPageNumber="15" fitToHeight="2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  <rowBreaks count="1" manualBreakCount="1">
    <brk id="45" max="16383" man="1"/>
  </rowBreaks>
  <ignoredErrors>
    <ignoredError sqref="H6 J6 J51" numberStoredAsText="1"/>
    <ignoredError sqref="H94 L94 J94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6" ma:contentTypeDescription="Create a new document." ma:contentTypeScope="" ma:versionID="0ba993d9eb45a2c10d3ad218f1e9b9d3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d5b86c4601498e99444bfdcc881b6fd6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18ECD28-AA06-49D4-9EB4-B28F83F56B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9557D60-0318-4405-9C28-E3B23F8D8A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SFP (7-9)</vt:lpstr>
      <vt:lpstr>PL (10)</vt:lpstr>
      <vt:lpstr>EQ-Consol YE-22 (11)</vt:lpstr>
      <vt:lpstr>EQ-Consol YE-23 (12)</vt:lpstr>
      <vt:lpstr>EQ-Separate YE-22 (13)</vt:lpstr>
      <vt:lpstr>EQ-Separate YE-23 (14)</vt:lpstr>
      <vt:lpstr>CF (15-17)</vt:lpstr>
      <vt:lpstr>'CF (15-17)'!Print_Area</vt:lpstr>
      <vt:lpstr>'EQ-Consol YE-22 (11)'!Print_Area</vt:lpstr>
      <vt:lpstr>'EQ-Consol YE-23 (12)'!Print_Area</vt:lpstr>
      <vt:lpstr>'EQ-Separate YE-22 (13)'!Print_Area</vt:lpstr>
      <vt:lpstr>'EQ-Separate YE-23 (14)'!Print_Area</vt:lpstr>
      <vt:lpstr>'PL (10)'!Print_Area</vt:lpstr>
      <vt:lpstr>'SFP (7-9)'!Print_Area</vt:lpstr>
      <vt:lpstr>'PL (10)'!Print_Titles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Anongnuch, Tangthanawatskul</dc:creator>
  <cp:lastModifiedBy>Prapaporn Sae-jew</cp:lastModifiedBy>
  <cp:lastPrinted>2024-02-26T04:27:56Z</cp:lastPrinted>
  <dcterms:created xsi:type="dcterms:W3CDTF">2013-10-27T05:22:12Z</dcterms:created>
  <dcterms:modified xsi:type="dcterms:W3CDTF">2024-02-27T14:05:59Z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