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YE\YE 2023\ELCID\FS_RATCH\EN\"/>
    </mc:Choice>
  </mc:AlternateContent>
  <xr:revisionPtr revIDLastSave="0" documentId="13_ncr:1_{E871874A-8946-4065-AE89-4A4ECAE461B4}" xr6:coauthVersionLast="47" xr6:coauthVersionMax="47" xr10:uidLastSave="{00000000-0000-0000-0000-000000000000}"/>
  <bookViews>
    <workbookView xWindow="-120" yWindow="-120" windowWidth="29040" windowHeight="15840" tabRatio="868" xr2:uid="{00000000-000D-0000-FFFF-FFFF00000000}"/>
  </bookViews>
  <sheets>
    <sheet name="SFP (5-6)" sheetId="17" r:id="rId1"/>
    <sheet name="PL (7)" sheetId="2" r:id="rId2"/>
    <sheet name="EQ-Conso YE-22 (8)" sheetId="22" r:id="rId3"/>
    <sheet name="EQ-Conso YE-23 (9)" sheetId="24" r:id="rId4"/>
    <sheet name="EQ-S YE-22 (10)" sheetId="23" r:id="rId5"/>
    <sheet name="EQ-S YE-23 (11)" sheetId="25" r:id="rId6"/>
    <sheet name="CF (12-13)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>#REF!</definedName>
    <definedName name="AHFS_LIAB">'[3]18.1'!$F$28</definedName>
    <definedName name="AnSheetStartDate">[4]Ass!$F$16</definedName>
    <definedName name="AS">#REF!</definedName>
    <definedName name="ASSOC_UNQUO">'[5]6.1'!$I$33</definedName>
    <definedName name="AVGPLJUL">'[6]Fx AUD'!$H$146</definedName>
    <definedName name="BE">#REF!</definedName>
    <definedName name="BORROW_STERM">'[3]15'!$I$19</definedName>
    <definedName name="BS">#REF!</definedName>
    <definedName name="BS_New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>#REF!</definedName>
    <definedName name="Data">[12]Active!$A$2</definedName>
    <definedName name="Data03">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6">'CF (12-13)'!$A$1:$L$100</definedName>
    <definedName name="_xlnm.Print_Area" localSheetId="2">'EQ-Conso YE-22 (8)'!$A$1:$AC$40</definedName>
    <definedName name="_xlnm.Print_Area" localSheetId="3">'EQ-Conso YE-23 (9)'!$A$1:$AC$37</definedName>
    <definedName name="_xlnm.Print_Area" localSheetId="4">'EQ-S YE-22 (10)'!$A$1:$V$30</definedName>
    <definedName name="_xlnm.Print_Area" localSheetId="5">'EQ-S YE-23 (11)'!$A$1:$V$29</definedName>
    <definedName name="_xlnm.Print_Area" localSheetId="1">'PL (7)'!$A$1:$L$61</definedName>
    <definedName name="_xlnm.Print_Area" localSheetId="0">'SFP (5-6)'!$A$1:$L$102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6" i="25" l="1"/>
  <c r="T22" i="25"/>
  <c r="N24" i="25"/>
  <c r="V19" i="25"/>
  <c r="N19" i="25"/>
  <c r="T16" i="25"/>
  <c r="T17" i="25" s="1"/>
  <c r="T19" i="25" s="1"/>
  <c r="Y31" i="24"/>
  <c r="AC34" i="24"/>
  <c r="K32" i="24"/>
  <c r="W31" i="24"/>
  <c r="W30" i="24"/>
  <c r="AC24" i="24"/>
  <c r="AC19" i="24"/>
  <c r="AC20" i="24" s="1"/>
  <c r="AC27" i="24" s="1"/>
  <c r="H97" i="5"/>
  <c r="R24" i="25"/>
  <c r="L24" i="25"/>
  <c r="J24" i="25"/>
  <c r="H24" i="25"/>
  <c r="F24" i="25"/>
  <c r="K19" i="25"/>
  <c r="I19" i="25"/>
  <c r="H19" i="25"/>
  <c r="R17" i="25"/>
  <c r="R19" i="25" s="1"/>
  <c r="P17" i="25"/>
  <c r="P19" i="25" s="1"/>
  <c r="N17" i="25"/>
  <c r="L17" i="25"/>
  <c r="L19" i="25" s="1"/>
  <c r="J17" i="25"/>
  <c r="J28" i="25" s="1"/>
  <c r="H17" i="25"/>
  <c r="H28" i="25" s="1"/>
  <c r="F17" i="25"/>
  <c r="F28" i="25" s="1"/>
  <c r="AA32" i="24"/>
  <c r="U32" i="24"/>
  <c r="S32" i="24"/>
  <c r="R32" i="24"/>
  <c r="Q32" i="24"/>
  <c r="O32" i="24"/>
  <c r="M32" i="24"/>
  <c r="I32" i="24"/>
  <c r="G32" i="24"/>
  <c r="E32" i="24"/>
  <c r="AC25" i="24"/>
  <c r="AA25" i="24"/>
  <c r="Y25" i="24"/>
  <c r="W25" i="24"/>
  <c r="U25" i="24"/>
  <c r="S25" i="24"/>
  <c r="Q25" i="24"/>
  <c r="O25" i="24"/>
  <c r="M25" i="24"/>
  <c r="K25" i="24"/>
  <c r="I25" i="24"/>
  <c r="G25" i="24"/>
  <c r="E25" i="24"/>
  <c r="AA20" i="24"/>
  <c r="Y20" i="24"/>
  <c r="W20" i="24"/>
  <c r="U20" i="24"/>
  <c r="S20" i="24"/>
  <c r="Q20" i="24"/>
  <c r="O20" i="24"/>
  <c r="M20" i="24"/>
  <c r="K20" i="24"/>
  <c r="I20" i="24"/>
  <c r="G20" i="24"/>
  <c r="E20" i="24"/>
  <c r="AC39" i="22"/>
  <c r="L92" i="5"/>
  <c r="L95" i="5" s="1"/>
  <c r="J92" i="5"/>
  <c r="H92" i="5"/>
  <c r="F92" i="5"/>
  <c r="AC28" i="22"/>
  <c r="AA28" i="22"/>
  <c r="L46" i="2"/>
  <c r="V18" i="23"/>
  <c r="V20" i="23"/>
  <c r="V25" i="23"/>
  <c r="V29" i="23"/>
  <c r="T18" i="23"/>
  <c r="T20" i="23"/>
  <c r="T25" i="23"/>
  <c r="T29" i="23"/>
  <c r="N18" i="23"/>
  <c r="N20" i="23"/>
  <c r="N25" i="23"/>
  <c r="N29" i="23"/>
  <c r="L18" i="23"/>
  <c r="L29" i="23"/>
  <c r="J18" i="23"/>
  <c r="J29" i="23"/>
  <c r="H18" i="23"/>
  <c r="H29" i="23"/>
  <c r="F18" i="23"/>
  <c r="F29" i="23"/>
  <c r="R18" i="23"/>
  <c r="R20" i="23"/>
  <c r="R25" i="23"/>
  <c r="R29" i="23"/>
  <c r="P18" i="23"/>
  <c r="P20" i="23"/>
  <c r="P25" i="23"/>
  <c r="P29" i="23"/>
  <c r="L25" i="23"/>
  <c r="J25" i="23"/>
  <c r="H25" i="23"/>
  <c r="F25" i="23"/>
  <c r="L20" i="23"/>
  <c r="K20" i="23"/>
  <c r="J20" i="23"/>
  <c r="I20" i="23"/>
  <c r="H20" i="23"/>
  <c r="G20" i="23"/>
  <c r="F20" i="23"/>
  <c r="AC21" i="22"/>
  <c r="AC30" i="22"/>
  <c r="AC35" i="22"/>
  <c r="AA21" i="22"/>
  <c r="AA30" i="22"/>
  <c r="AA35" i="22"/>
  <c r="AA39" i="22"/>
  <c r="Y21" i="22"/>
  <c r="Y30" i="22" s="1"/>
  <c r="Y39" i="22" s="1"/>
  <c r="Y28" i="22"/>
  <c r="Y35" i="22"/>
  <c r="W21" i="22"/>
  <c r="W28" i="22"/>
  <c r="W30" i="22"/>
  <c r="W39" i="22" s="1"/>
  <c r="W35" i="22"/>
  <c r="K21" i="22"/>
  <c r="K30" i="22" s="1"/>
  <c r="K39" i="22" s="1"/>
  <c r="K28" i="22"/>
  <c r="K35" i="22"/>
  <c r="U21" i="22"/>
  <c r="U28" i="22"/>
  <c r="U30" i="22"/>
  <c r="U35" i="22"/>
  <c r="U39" i="22"/>
  <c r="S21" i="22"/>
  <c r="S30" i="22" s="1"/>
  <c r="S39" i="22" s="1"/>
  <c r="S28" i="22"/>
  <c r="S35" i="22"/>
  <c r="Q21" i="22"/>
  <c r="Q28" i="22"/>
  <c r="Q30" i="22"/>
  <c r="Q39" i="22" s="1"/>
  <c r="Q35" i="22"/>
  <c r="O21" i="22"/>
  <c r="O30" i="22" s="1"/>
  <c r="O39" i="22" s="1"/>
  <c r="O28" i="22"/>
  <c r="O35" i="22"/>
  <c r="M21" i="22"/>
  <c r="M28" i="22"/>
  <c r="M30" i="22"/>
  <c r="M35" i="22"/>
  <c r="M39" i="22"/>
  <c r="I21" i="22"/>
  <c r="I30" i="22" s="1"/>
  <c r="I39" i="22" s="1"/>
  <c r="I28" i="22"/>
  <c r="I35" i="22"/>
  <c r="G21" i="22"/>
  <c r="G28" i="22"/>
  <c r="G30" i="22"/>
  <c r="G39" i="22" s="1"/>
  <c r="G35" i="22"/>
  <c r="E21" i="22"/>
  <c r="E30" i="22" s="1"/>
  <c r="E39" i="22" s="1"/>
  <c r="E28" i="22"/>
  <c r="E35" i="22"/>
  <c r="L34" i="5"/>
  <c r="L46" i="5" s="1"/>
  <c r="L48" i="5" s="1"/>
  <c r="L75" i="5"/>
  <c r="H34" i="5"/>
  <c r="H46" i="5" s="1"/>
  <c r="H48" i="5" s="1"/>
  <c r="H75" i="5"/>
  <c r="J46" i="2"/>
  <c r="L37" i="2"/>
  <c r="J37" i="2"/>
  <c r="H37" i="2"/>
  <c r="F37" i="2"/>
  <c r="F66" i="17"/>
  <c r="L58" i="2"/>
  <c r="L53" i="2"/>
  <c r="L13" i="2"/>
  <c r="L26" i="2"/>
  <c r="L28" i="2" s="1"/>
  <c r="H58" i="2"/>
  <c r="H53" i="2"/>
  <c r="H46" i="2"/>
  <c r="H13" i="2"/>
  <c r="H26" i="2" s="1"/>
  <c r="H28" i="2" s="1"/>
  <c r="L97" i="17"/>
  <c r="L99" i="17" s="1"/>
  <c r="L78" i="17"/>
  <c r="L66" i="17"/>
  <c r="L42" i="17"/>
  <c r="L22" i="17"/>
  <c r="H97" i="17"/>
  <c r="H99" i="17" s="1"/>
  <c r="H78" i="17"/>
  <c r="H66" i="17"/>
  <c r="H42" i="17"/>
  <c r="H22" i="17"/>
  <c r="F13" i="2"/>
  <c r="F26" i="2" s="1"/>
  <c r="F28" i="2" s="1"/>
  <c r="J75" i="5"/>
  <c r="F75" i="5"/>
  <c r="F46" i="2"/>
  <c r="J58" i="2"/>
  <c r="F58" i="2"/>
  <c r="J97" i="17"/>
  <c r="J99" i="17" s="1"/>
  <c r="F97" i="17"/>
  <c r="F99" i="17" s="1"/>
  <c r="J78" i="17"/>
  <c r="F78" i="17"/>
  <c r="J66" i="17"/>
  <c r="J42" i="17"/>
  <c r="F42" i="17"/>
  <c r="J22" i="17"/>
  <c r="F22" i="17"/>
  <c r="J34" i="5"/>
  <c r="J46" i="5" s="1"/>
  <c r="J48" i="5" s="1"/>
  <c r="J95" i="5" s="1"/>
  <c r="J53" i="2"/>
  <c r="F53" i="2"/>
  <c r="J13" i="2"/>
  <c r="J26" i="2" s="1"/>
  <c r="J28" i="2" s="1"/>
  <c r="L97" i="5" l="1"/>
  <c r="L99" i="5" s="1"/>
  <c r="F34" i="5"/>
  <c r="F46" i="5" s="1"/>
  <c r="F48" i="5" s="1"/>
  <c r="F95" i="5" s="1"/>
  <c r="F97" i="5" s="1"/>
  <c r="F99" i="5" s="1"/>
  <c r="Y30" i="24"/>
  <c r="AC30" i="24" s="1"/>
  <c r="L47" i="2"/>
  <c r="Y32" i="24"/>
  <c r="V22" i="25"/>
  <c r="N28" i="25"/>
  <c r="V16" i="25"/>
  <c r="V17" i="25" s="1"/>
  <c r="AC31" i="24"/>
  <c r="AC32" i="24" s="1"/>
  <c r="AC36" i="24" s="1"/>
  <c r="W32" i="24"/>
  <c r="W36" i="24" s="1"/>
  <c r="G27" i="24"/>
  <c r="J47" i="2"/>
  <c r="J80" i="17"/>
  <c r="J101" i="17" s="1"/>
  <c r="F80" i="17"/>
  <c r="F101" i="17" s="1"/>
  <c r="F44" i="17"/>
  <c r="J44" i="17"/>
  <c r="H99" i="5"/>
  <c r="J19" i="25"/>
  <c r="L28" i="25"/>
  <c r="O27" i="24"/>
  <c r="O36" i="24" s="1"/>
  <c r="S27" i="24"/>
  <c r="S36" i="24" s="1"/>
  <c r="E27" i="24"/>
  <c r="E36" i="24" s="1"/>
  <c r="U27" i="24"/>
  <c r="U36" i="24" s="1"/>
  <c r="W27" i="24"/>
  <c r="Y27" i="24"/>
  <c r="AA27" i="24"/>
  <c r="AA36" i="24" s="1"/>
  <c r="L48" i="2"/>
  <c r="J97" i="5"/>
  <c r="J99" i="5" s="1"/>
  <c r="R28" i="25"/>
  <c r="F19" i="25"/>
  <c r="K27" i="24"/>
  <c r="K36" i="24" s="1"/>
  <c r="M27" i="24"/>
  <c r="M36" i="24" s="1"/>
  <c r="Q27" i="24"/>
  <c r="Q36" i="24" s="1"/>
  <c r="G36" i="24"/>
  <c r="I27" i="24"/>
  <c r="I36" i="24"/>
  <c r="H47" i="2"/>
  <c r="H48" i="2" s="1"/>
  <c r="F47" i="2"/>
  <c r="F48" i="2" s="1"/>
  <c r="L80" i="17"/>
  <c r="L101" i="17" s="1"/>
  <c r="H80" i="17"/>
  <c r="H101" i="17" s="1"/>
  <c r="L44" i="17"/>
  <c r="H44" i="17"/>
  <c r="Y36" i="24" l="1"/>
  <c r="J48" i="2"/>
  <c r="P24" i="25" l="1"/>
  <c r="P28" i="25" s="1"/>
  <c r="T23" i="25"/>
  <c r="V23" i="25" l="1"/>
  <c r="V24" i="25" s="1"/>
  <c r="V28" i="25" s="1"/>
  <c r="T24" i="25"/>
  <c r="T28" i="25" s="1"/>
</calcChain>
</file>

<file path=xl/sharedStrings.xml><?xml version="1.0" encoding="utf-8"?>
<sst xmlns="http://schemas.openxmlformats.org/spreadsheetml/2006/main" count="496" uniqueCount="276">
  <si>
    <t xml:space="preserve">Consolidated </t>
  </si>
  <si>
    <t>Separate</t>
  </si>
  <si>
    <t>financial statements</t>
  </si>
  <si>
    <t>Assets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</si>
  <si>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</si>
  <si>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</si>
  <si>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</si>
  <si>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</si>
  <si>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</si>
  <si>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</si>
  <si>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</si>
  <si>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</si>
  <si>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</si>
  <si>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</si>
  <si>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</si>
  <si>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</si>
  <si>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</si>
  <si>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</si>
  <si>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</si>
  <si>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</si>
  <si>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</si>
  <si>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</si>
  <si>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</si>
  <si>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</si>
  <si>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</si>
  <si>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</si>
  <si>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</si>
  <si>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</si>
  <si>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</si>
  <si>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</si>
  <si>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</si>
  <si>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</si>
  <si>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</si>
  <si>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</si>
  <si>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</si>
  <si>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</si>
  <si>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</si>
  <si>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</si>
  <si>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</si>
  <si>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</si>
  <si>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Share</t>
  </si>
  <si>
    <t>share capital</t>
  </si>
  <si>
    <t>premium</t>
  </si>
  <si>
    <t xml:space="preserve"> Legal reserve </t>
  </si>
  <si>
    <t>Unappropriated</t>
  </si>
  <si>
    <t>equity</t>
  </si>
  <si>
    <t>Cash flows from operating activities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</si>
  <si>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</si>
  <si>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</si>
  <si>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</si>
  <si>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</si>
  <si>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</si>
  <si>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</si>
  <si>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</si>
  <si>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</si>
  <si>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</si>
  <si>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</si>
  <si>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</si>
  <si>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Other current assets and other non-current assets</t>
  </si>
  <si>
    <t>31 December</t>
  </si>
  <si>
    <t>Net foreign exchange gain (loss)</t>
  </si>
  <si>
    <t xml:space="preserve">Net cash from (used in) operating activities </t>
  </si>
  <si>
    <t>Share of other</t>
  </si>
  <si>
    <t>comprehensive</t>
  </si>
  <si>
    <t xml:space="preserve">Share capital: </t>
  </si>
  <si>
    <t xml:space="preserve">Net cash generated from (used in) operating </t>
  </si>
  <si>
    <t>before effect of exchange rates</t>
  </si>
  <si>
    <t>Share premium on ordinary shares</t>
  </si>
  <si>
    <t>remeasurements</t>
  </si>
  <si>
    <t xml:space="preserve">of defined </t>
  </si>
  <si>
    <t>benefit plans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</si>
  <si>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</si>
  <si>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Dividend paid to owners of the Company</t>
  </si>
  <si>
    <t>Adjustments to reconcile profit to cash receipts (payments)</t>
  </si>
  <si>
    <t>Long-term loans from financial institutions</t>
  </si>
  <si>
    <t>Non-current provisions for employee benefits</t>
  </si>
  <si>
    <t>Proceeds from long-term loans from financial institutions</t>
  </si>
  <si>
    <t>Items that will be reclassified subsequently to profit or loss</t>
  </si>
  <si>
    <t>Items that will not be reclassified to profit or loss</t>
  </si>
  <si>
    <t>Total items that will not be reclassified to profit or loss</t>
  </si>
  <si>
    <t>Long-term provisions</t>
  </si>
  <si>
    <t>Equity</t>
  </si>
  <si>
    <t>Other components of equity</t>
  </si>
  <si>
    <t>Total equity</t>
  </si>
  <si>
    <t>Total liabilities and equity</t>
  </si>
  <si>
    <t>paid-up</t>
  </si>
  <si>
    <t xml:space="preserve"> components</t>
  </si>
  <si>
    <t>of equity</t>
  </si>
  <si>
    <t>Effect of exchange rate changes on cash and cash equivalents</t>
  </si>
  <si>
    <t>Current tax payable</t>
  </si>
  <si>
    <t>Revenue from sales and rendering of services</t>
  </si>
  <si>
    <t>Cost of sales and rendering of services</t>
  </si>
  <si>
    <t>Authorised share capital</t>
  </si>
  <si>
    <t>Issued and paid-up share capital</t>
  </si>
  <si>
    <t>Appropriated</t>
  </si>
  <si>
    <t xml:space="preserve">         Legal reserve</t>
  </si>
  <si>
    <t>Other current receivables</t>
  </si>
  <si>
    <t>Advances to and other current receivables from related parties</t>
  </si>
  <si>
    <t>Derivative assets</t>
  </si>
  <si>
    <t>Derivative liabilities</t>
  </si>
  <si>
    <t>Consolidated financial statements</t>
  </si>
  <si>
    <t>Other long-term provisions</t>
  </si>
  <si>
    <t>RATCH Group Public Company Limited and its subsidiaries</t>
  </si>
  <si>
    <t>Other comprehensive income (expense)</t>
  </si>
  <si>
    <t>Cash and cash equivalents at 1 January</t>
  </si>
  <si>
    <t>Income tax relating to items that will not be reclassified</t>
  </si>
  <si>
    <t>Tax expense (income)</t>
  </si>
  <si>
    <t>Short-term loans to related parties</t>
  </si>
  <si>
    <t>Other current financial assets</t>
  </si>
  <si>
    <t>Other non-current financial assets</t>
  </si>
  <si>
    <t>Other non-current receivables from related parties</t>
  </si>
  <si>
    <t>Right-of-use assets</t>
  </si>
  <si>
    <t>Short-term loans from financial institutions</t>
  </si>
  <si>
    <t>Other non-current liabilities</t>
  </si>
  <si>
    <t>Difference arising from common control transaction</t>
  </si>
  <si>
    <t>Total items that will be reclassified subsequently to profit or loss</t>
  </si>
  <si>
    <t>Exchange differences on translating financial statements</t>
  </si>
  <si>
    <t>and associates accounted for using equity method</t>
  </si>
  <si>
    <t>through other comprehensive income</t>
  </si>
  <si>
    <t>Gain (loss) on fair value adjustment of derivatives</t>
  </si>
  <si>
    <t>Share of profit of joint ventures and associates accounted</t>
  </si>
  <si>
    <t>for using equity method</t>
  </si>
  <si>
    <t>attributable to</t>
  </si>
  <si>
    <t>owners of</t>
  </si>
  <si>
    <t>the parent</t>
  </si>
  <si>
    <t xml:space="preserve">of joint ventures </t>
  </si>
  <si>
    <t xml:space="preserve">Total equity </t>
  </si>
  <si>
    <t xml:space="preserve">and associates </t>
  </si>
  <si>
    <t>Non-</t>
  </si>
  <si>
    <t>using equity</t>
  </si>
  <si>
    <t xml:space="preserve">controlling </t>
  </si>
  <si>
    <t>method</t>
  </si>
  <si>
    <t>interests</t>
  </si>
  <si>
    <t>Transactions with owners, recorded directly in equity</t>
  </si>
  <si>
    <t>arising from</t>
  </si>
  <si>
    <t>common control</t>
  </si>
  <si>
    <t>transaction</t>
  </si>
  <si>
    <t>(Gain) loss on fair value adjustment of other financial assets</t>
  </si>
  <si>
    <t>Share of profit of joint ventures and associates accounted for</t>
  </si>
  <si>
    <t>using equity method, net of tax</t>
  </si>
  <si>
    <t>Payment for acquisition of plant and equipment</t>
  </si>
  <si>
    <t>Payment of lease liabilities</t>
  </si>
  <si>
    <t xml:space="preserve">Derivative liabilities </t>
  </si>
  <si>
    <t>(Gain) loss on disposal of other financial assets</t>
  </si>
  <si>
    <t>Separate financial statements</t>
  </si>
  <si>
    <t>income (expense)</t>
  </si>
  <si>
    <t>Dividends</t>
  </si>
  <si>
    <t xml:space="preserve">Other current liabilities </t>
  </si>
  <si>
    <t>Net cash outflow in other non-current financial assets</t>
  </si>
  <si>
    <t>Proceeds from repayment of short-term loans to related parties</t>
  </si>
  <si>
    <t>Payments for investments in joint ventures</t>
  </si>
  <si>
    <t>Proceeds from short-term loans from financial institutions</t>
  </si>
  <si>
    <t>Repayment for short-term loans from financial institutions</t>
  </si>
  <si>
    <t>Long-term loan to other party</t>
  </si>
  <si>
    <t>Proceeds from short-term loans from related party</t>
  </si>
  <si>
    <t>Repayment for long-term loans from financial institutions</t>
  </si>
  <si>
    <t>(in Baht)</t>
  </si>
  <si>
    <t>Statement of comprehensive income</t>
  </si>
  <si>
    <t>Year ended 31 December</t>
  </si>
  <si>
    <t xml:space="preserve">(in Baht) </t>
  </si>
  <si>
    <t>Statement of changes in equity</t>
  </si>
  <si>
    <t xml:space="preserve">(in Baht)  </t>
  </si>
  <si>
    <t>Statement of cash flows</t>
  </si>
  <si>
    <t>Cash and cash equivalents at 31 December</t>
  </si>
  <si>
    <t>Write-off withholding tax deducted at source and others</t>
  </si>
  <si>
    <t>Net cash inflow (outflow) in other current financial assets</t>
  </si>
  <si>
    <t>Translation</t>
  </si>
  <si>
    <t>reserve</t>
  </si>
  <si>
    <t>Fair value</t>
  </si>
  <si>
    <t>Profit for the year</t>
  </si>
  <si>
    <t>Comprehensive income for the year</t>
  </si>
  <si>
    <t>Proceeds from issue of debentures</t>
  </si>
  <si>
    <t>Net increase (decrease) in cash and cash equivalents,</t>
  </si>
  <si>
    <t>Net increase (decrease) in cash and cash equivalents</t>
  </si>
  <si>
    <t>Revenue from lease contracts</t>
  </si>
  <si>
    <t>financial institutions</t>
  </si>
  <si>
    <t xml:space="preserve">Current portion of long-term loans from 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</si>
  <si>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</si>
  <si>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 xml:space="preserve">other </t>
  </si>
  <si>
    <t>Lease liabilities</t>
  </si>
  <si>
    <t>related parties</t>
  </si>
  <si>
    <t xml:space="preserve">Advances to and other current receivables from </t>
  </si>
  <si>
    <t>Current portion of derivative assets</t>
  </si>
  <si>
    <t>Investment properties</t>
  </si>
  <si>
    <t>Current portion of debentures</t>
  </si>
  <si>
    <t>Long-term loans</t>
  </si>
  <si>
    <t>Total transactions  with owners, recorded directly in equity</t>
  </si>
  <si>
    <t>Total changes in ownership interests in subsidiaries</t>
  </si>
  <si>
    <t>Changes in ownership interests in subsidiaries</t>
  </si>
  <si>
    <t>Tax (expense) income</t>
  </si>
  <si>
    <t>Income tax relating to items that will be reclassified</t>
  </si>
  <si>
    <t>Total comprehensive income attributable to:</t>
  </si>
  <si>
    <t>Total comprehensive income for the year</t>
  </si>
  <si>
    <t>Payments for investments in associates</t>
  </si>
  <si>
    <t>Repayment for short-term loans from related party</t>
  </si>
  <si>
    <t>(Gain) loss on fair value adjustment of derivatives</t>
  </si>
  <si>
    <t>Gain (loss) on investments in equity instruments designated at fair value</t>
  </si>
  <si>
    <t xml:space="preserve">Gain (loss) on </t>
  </si>
  <si>
    <t>Payments for investment in subsidiaries</t>
  </si>
  <si>
    <t>(Reverse of) impairment losses recognised in profit or loss</t>
  </si>
  <si>
    <t>Impairment losses on assets</t>
  </si>
  <si>
    <t xml:space="preserve">and supplies devaluation </t>
  </si>
  <si>
    <t>Acquisition of subsidiaries, net of cash acquired</t>
  </si>
  <si>
    <t>2022</t>
  </si>
  <si>
    <t>Cash flow</t>
  </si>
  <si>
    <t>hedge</t>
  </si>
  <si>
    <t>Contributions by and distributions to owners of the parent</t>
  </si>
  <si>
    <t>Issue of ordinary shares</t>
  </si>
  <si>
    <t>Total contributions by and distributions to owners of the parent</t>
  </si>
  <si>
    <t xml:space="preserve">Acquisition of non-controlling interasts without a change in </t>
  </si>
  <si>
    <t>control</t>
  </si>
  <si>
    <t>Profit (loss)</t>
  </si>
  <si>
    <t>Other comprehensive income</t>
  </si>
  <si>
    <t>Year ended 31 December 2022</t>
  </si>
  <si>
    <t>Balance at 31 December 2022</t>
  </si>
  <si>
    <t>Balance at 1 January 2022</t>
  </si>
  <si>
    <t>Difference</t>
  </si>
  <si>
    <t xml:space="preserve">Loss on </t>
  </si>
  <si>
    <t>Profit</t>
  </si>
  <si>
    <t>Trade payables and other current payables</t>
  </si>
  <si>
    <t>Equity attributable to owners of the Company</t>
  </si>
  <si>
    <t>Owners of the Company</t>
  </si>
  <si>
    <t>Trade payable and other current payables</t>
  </si>
  <si>
    <t>Gain from change in proportion of investment in joint ventures</t>
  </si>
  <si>
    <t>Other comprehensive income for the year, net of tax</t>
  </si>
  <si>
    <t xml:space="preserve">Acquisition of non-controlling interasts with a change in </t>
  </si>
  <si>
    <t>Dividend paid to non-controlling interests</t>
  </si>
  <si>
    <t>Proceeds from the issuance of shares</t>
  </si>
  <si>
    <t>Repayment of debenture</t>
  </si>
  <si>
    <t xml:space="preserve">(Baht)  </t>
  </si>
  <si>
    <t>(Gain) loss on write-off and disposal of property, plant and equipment</t>
  </si>
  <si>
    <t>Proceeds from sale of property, plant and equipment</t>
  </si>
  <si>
    <t>Comprehensive income (expense) for the year</t>
  </si>
  <si>
    <t>Total comprehensive income (expense) for the year</t>
  </si>
  <si>
    <t>Total comprehensive income  for the year</t>
  </si>
  <si>
    <t>Loss on disposal of spare parts and supplies</t>
  </si>
  <si>
    <t>2023</t>
  </si>
  <si>
    <t>Year ended 31 December 2023</t>
  </si>
  <si>
    <t>Balance at 31 December 2023</t>
  </si>
  <si>
    <t>Balance at 1 January 2023</t>
  </si>
  <si>
    <t>4, 15</t>
  </si>
  <si>
    <t>4, 8</t>
  </si>
  <si>
    <t>Transfer to legal reserve</t>
  </si>
  <si>
    <t>Distributions to owners of the parent</t>
  </si>
  <si>
    <t>Total transactions with owners, recorded directly in equity</t>
  </si>
  <si>
    <t>Total distributions to owners of the parent</t>
  </si>
  <si>
    <t>4, 16</t>
  </si>
  <si>
    <t>4, 17</t>
  </si>
  <si>
    <t>4, 12</t>
  </si>
  <si>
    <t>12, 22</t>
  </si>
  <si>
    <t>Proceeds from reduction of ordinary shares of subsidiary</t>
  </si>
  <si>
    <t>4, 22</t>
  </si>
  <si>
    <t>Loss on cash flow hedges</t>
  </si>
  <si>
    <t>Share of other comprehensive income (expense) of joint ventures</t>
  </si>
  <si>
    <t>Gain (loss) on remeasurements of defined benefit plans</t>
  </si>
  <si>
    <t>Unrealised (gain) loss on foreign exchange</t>
  </si>
  <si>
    <t xml:space="preserve">(Reversal of) loss on allowance for obsolescense of spare parts </t>
  </si>
  <si>
    <t xml:space="preserve">Loss on fuel oil devaluation </t>
  </si>
  <si>
    <t>Taxes received (paid)</t>
  </si>
  <si>
    <t>Payment for acquisition of intangible assets</t>
  </si>
  <si>
    <t xml:space="preserve">Net cash from (used in) investing activities  </t>
  </si>
  <si>
    <t xml:space="preserve">Net cash from (used in) financing activities  </t>
  </si>
  <si>
    <t>Profit (loss) attributable to:</t>
  </si>
  <si>
    <t>Depreciation and amortisation</t>
  </si>
  <si>
    <t xml:space="preserve">(2,219,230,770 ordinary shares, par value </t>
  </si>
  <si>
    <t>at Baht 10 per share)</t>
  </si>
  <si>
    <t xml:space="preserve">(2,174,999,985 ordinary shares, par value </t>
  </si>
  <si>
    <t xml:space="preserve">Current portion of lease receivables </t>
  </si>
  <si>
    <t>Notes</t>
  </si>
  <si>
    <t>Long-term loans to other parties</t>
  </si>
  <si>
    <t>Other intangible assets</t>
  </si>
  <si>
    <t>Lease receivables</t>
  </si>
  <si>
    <t>Short-term loans from related parties</t>
  </si>
  <si>
    <t>Fair value adjustment of lease receivables and lease adjustment</t>
  </si>
  <si>
    <t xml:space="preserve">Proceeds (repayment) for long-term loans </t>
  </si>
  <si>
    <t>Trade accounts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</si>
</sst>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\ ;\(#,##0\)"/>
    <numFmt numFmtId="190" formatCode="#,##0;\(#,##0\)"/>
    <numFmt numFmtId="191" formatCode="[$-409]mmmm\ d\,\ yyyy;@"/>
    <numFmt numFmtId="192" formatCode="#,##0.00;[Red]\(#,##0.00\)"/>
    <numFmt numFmtId="193" formatCode="#,##0.00;\(#,##0.00\)"/>
    <numFmt numFmtId="194" formatCode="#,###;\(#,###\)"/>
    <numFmt numFmtId="195" formatCode="0.0000"/>
    <numFmt numFmtId="196" formatCode="_(#,##0_);\(#,##0\);_(\-_)"/>
    <numFmt numFmtId="197" formatCode="0.0%"/>
    <numFmt numFmtId="198" formatCode="_(* #,##0.00000_);_(* \(#,##0.00000\);_(* &quot;-&quot;??_);_(@_)"/>
    <numFmt numFmtId="199" formatCode="\t&quot;฿&quot;#,##0_);[Red]\(\t&quot;฿&quot;#,##0\)"/>
    <numFmt numFmtId="200" formatCode="&quot;$&quot;#,##0.000000_);[Red]\(&quot;$&quot;#,##0.000000\)"/>
    <numFmt numFmtId="201" formatCode="&quot;$&quot;#,##0.00;\(&quot;$&quot;#,##0.00\)"/>
    <numFmt numFmtId="202" formatCode="&quot;$&quot;#,##0.00000_);[Red]\(&quot;$&quot;#,##0.00000\)"/>
    <numFmt numFmtId="203" formatCode="##\ &quot;years&quot;"/>
    <numFmt numFmtId="204" formatCode="&quot;?&quot;#,##0.0;[Red]\-&quot;?&quot;#,##0.0"/>
    <numFmt numFmtId="205" formatCode="_-[$€-2]* #,##0.00_-;\-[$€-2]* #,##0.00_-;_-[$€-2]* &quot;-&quot;??_-"/>
    <numFmt numFmtId="206" formatCode="#,##0_ ;\(#,##0\)_-;&quot;-&quot;"/>
    <numFmt numFmtId="207" formatCode="0.00\ \x;\(0.00\ \x\);0.00\ \x"/>
    <numFmt numFmtId="208" formatCode="&quot;$&quot;#,##0"/>
    <numFmt numFmtId="209" formatCode="_-* #,##0\ _P_t_s_-;\-* #,##0\ _P_t_s_-;_-* &quot;-&quot;\ _P_t_s_-;_-@_-"/>
    <numFmt numFmtId="210" formatCode="_-* #,##0\ &quot;Pts&quot;_-;\-* #,##0\ &quot;Pts&quot;_-;_-* &quot;-&quot;\ &quot;Pts&quot;_-;_-@_-"/>
    <numFmt numFmtId="211" formatCode="_-* #,##0.00\ &quot;Pts&quot;_-;\-* #,##0.00\ &quot;Pts&quot;_-;_-* &quot;-&quot;??\ &quot;Pts&quot;_-;_-@_-"/>
    <numFmt numFmtId="212" formatCode="#,###,_);\(#,###,\)"/>
    <numFmt numFmtId="213" formatCode="0.00%;\(0.00%\)"/>
    <numFmt numFmtId="214" formatCode="#,##0.0\x;\(#,##0.0\x\)"/>
    <numFmt numFmtId="215" formatCode="##\ &quot;months&quot;"/>
    <numFmt numFmtId="216" formatCode="0.00\ \ \x"/>
    <numFmt numFmtId="217" formatCode="dd\ mmm\ yyyy"/>
    <numFmt numFmtId="218" formatCode="_-&quot;$&quot;* #,##0_-;\-&quot;$&quot;* #,##0_-;_-&quot;$&quot;* &quot;-&quot;_-;_-@_-"/>
    <numFmt numFmtId="219" formatCode="_-&quot;$&quot;* #,##0.00_-;\-&quot;$&quot;* #,##0.00_-;_-&quot;$&quot;* &quot;-&quot;??_-;_-@_-"/>
    <numFmt numFmtId="220" formatCode="General_)"/>
  </numFmts>
  <fonts count="118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6"/>
      <color theme="1"/>
      <name val="Angsana New"/>
      <family val="1"/>
    </font>
    <font>
      <i/>
      <sz val="15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4">
    <xf numFmtId="0" fontId="0" fillId="0" borderId="0"/>
    <xf numFmtId="194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96" fontId="23" fillId="20" borderId="0" applyAlignment="0">
      <alignment horizontal="left"/>
      <protection locked="0"/>
    </xf>
    <xf numFmtId="197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87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9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99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9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9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99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19" fillId="0" borderId="0"/>
    <xf numFmtId="0" fontId="28" fillId="21" borderId="4">
      <alignment wrapText="1"/>
    </xf>
    <xf numFmtId="196" fontId="29" fillId="25" borderId="5" applyProtection="0">
      <alignment horizontal="center"/>
    </xf>
    <xf numFmtId="190" fontId="30" fillId="0" borderId="0" applyFill="0" applyBorder="0">
      <protection locked="0"/>
    </xf>
    <xf numFmtId="201" fontId="19" fillId="0" borderId="0" applyFill="0" applyBorder="0"/>
    <xf numFmtId="201" fontId="30" fillId="0" borderId="0" applyFill="0" applyBorder="0">
      <protection locked="0"/>
    </xf>
    <xf numFmtId="38" fontId="3" fillId="0" borderId="6" applyBorder="0"/>
    <xf numFmtId="202" fontId="19" fillId="0" borderId="0"/>
    <xf numFmtId="188" fontId="19" fillId="0" borderId="0"/>
    <xf numFmtId="15" fontId="19" fillId="0" borderId="0"/>
    <xf numFmtId="15" fontId="30" fillId="0" borderId="0" applyFill="0" applyBorder="0">
      <protection locked="0"/>
    </xf>
    <xf numFmtId="203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95" fontId="19" fillId="0" borderId="0" applyFill="0" applyBorder="0">
      <alignment horizontal="right"/>
    </xf>
    <xf numFmtId="195" fontId="30" fillId="0" borderId="0" applyFill="0" applyBorder="0">
      <protection locked="0"/>
    </xf>
    <xf numFmtId="0" fontId="31" fillId="26" borderId="0"/>
    <xf numFmtId="204" fontId="19" fillId="0" borderId="0"/>
    <xf numFmtId="0" fontId="31" fillId="26" borderId="7"/>
    <xf numFmtId="0" fontId="31" fillId="26" borderId="7"/>
    <xf numFmtId="0" fontId="32" fillId="27" borderId="0"/>
    <xf numFmtId="205" fontId="19" fillId="0" borderId="0" applyFont="0" applyFill="0" applyBorder="0" applyAlignment="0" applyProtection="0"/>
    <xf numFmtId="0" fontId="19" fillId="28" borderId="0" applyNumberFormat="0" applyFont="0" applyAlignment="0"/>
    <xf numFmtId="196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6" fontId="19" fillId="32" borderId="0" applyNumberFormat="0" applyFont="0" applyAlignment="0">
      <alignment horizontal="left"/>
    </xf>
    <xf numFmtId="196" fontId="24" fillId="33" borderId="0" applyNumberFormat="0" applyAlignment="0">
      <alignment horizontal="left"/>
    </xf>
    <xf numFmtId="196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6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7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208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209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210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37" fontId="46" fillId="0" borderId="0"/>
    <xf numFmtId="212" fontId="19" fillId="0" borderId="0"/>
    <xf numFmtId="213" fontId="47" fillId="0" borderId="0"/>
    <xf numFmtId="0" fontId="47" fillId="0" borderId="0"/>
    <xf numFmtId="214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3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215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6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96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7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206" fontId="19" fillId="0" borderId="0"/>
    <xf numFmtId="0" fontId="50" fillId="0" borderId="0"/>
    <xf numFmtId="0" fontId="50" fillId="0" borderId="0"/>
    <xf numFmtId="196" fontId="19" fillId="0" borderId="30" applyAlignment="0">
      <alignment horizontal="center"/>
    </xf>
    <xf numFmtId="196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4" fillId="0" borderId="0"/>
    <xf numFmtId="190" fontId="75" fillId="0" borderId="10" applyFill="0"/>
    <xf numFmtId="190" fontId="75" fillId="0" borderId="30" applyFill="0"/>
    <xf numFmtId="190" fontId="19" fillId="0" borderId="10" applyFill="0"/>
    <xf numFmtId="190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8" fontId="19" fillId="0" borderId="0" applyFont="0" applyFill="0" applyBorder="0" applyAlignment="0" applyProtection="0"/>
    <xf numFmtId="219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20" fontId="97" fillId="0" borderId="0"/>
    <xf numFmtId="0" fontId="101" fillId="0" borderId="0"/>
    <xf numFmtId="0" fontId="2" fillId="0" borderId="0"/>
    <xf numFmtId="0" fontId="19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108" fillId="0" borderId="0" xfId="0" applyFont="1" applyAlignment="1">
      <alignment vertical="center"/>
    </xf>
    <xf numFmtId="0" fontId="3" fillId="0" borderId="0" xfId="285" applyFont="1" applyAlignment="1">
      <alignment vertical="center"/>
    </xf>
    <xf numFmtId="0" fontId="4" fillId="0" borderId="0" xfId="285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273" applyAlignment="1">
      <alignment horizontal="center" vertical="center"/>
    </xf>
    <xf numFmtId="49" fontId="3" fillId="0" borderId="0" xfId="273" applyNumberFormat="1" applyAlignment="1">
      <alignment horizontal="center" vertical="center"/>
    </xf>
    <xf numFmtId="188" fontId="3" fillId="0" borderId="0" xfId="273" applyNumberFormat="1" applyAlignment="1">
      <alignment vertical="center"/>
    </xf>
    <xf numFmtId="188" fontId="3" fillId="0" borderId="0" xfId="285" applyNumberFormat="1" applyFont="1" applyAlignment="1">
      <alignment vertical="center"/>
    </xf>
    <xf numFmtId="188" fontId="3" fillId="0" borderId="0" xfId="120" applyNumberFormat="1" applyFont="1" applyFill="1" applyAlignment="1">
      <alignment vertical="center"/>
    </xf>
    <xf numFmtId="0" fontId="6" fillId="0" borderId="0" xfId="273" applyFont="1" applyAlignment="1">
      <alignment vertical="center"/>
    </xf>
    <xf numFmtId="0" fontId="106" fillId="0" borderId="0" xfId="0" applyFont="1" applyAlignment="1">
      <alignment vertical="center"/>
    </xf>
    <xf numFmtId="188" fontId="3" fillId="0" borderId="0" xfId="32" applyNumberFormat="1" applyFont="1" applyFill="1" applyAlignment="1">
      <alignment vertical="center"/>
    </xf>
    <xf numFmtId="0" fontId="4" fillId="0" borderId="0" xfId="273" applyFont="1" applyAlignment="1">
      <alignment horizontal="left" vertical="center"/>
    </xf>
    <xf numFmtId="0" fontId="11" fillId="0" borderId="0" xfId="286" applyFont="1" applyAlignment="1">
      <alignment vertical="center"/>
    </xf>
    <xf numFmtId="49" fontId="11" fillId="0" borderId="0" xfId="273" applyNumberFormat="1" applyFont="1" applyAlignment="1">
      <alignment horizontal="left" vertical="center"/>
    </xf>
    <xf numFmtId="49" fontId="17" fillId="0" borderId="0" xfId="273" applyNumberFormat="1" applyFont="1" applyAlignment="1">
      <alignment horizontal="left" vertical="center"/>
    </xf>
    <xf numFmtId="0" fontId="4" fillId="0" borderId="0" xfId="286" applyFont="1" applyAlignment="1">
      <alignment vertical="center"/>
    </xf>
    <xf numFmtId="0" fontId="4" fillId="0" borderId="0" xfId="286" applyFont="1" applyAlignment="1">
      <alignment horizontal="centerContinuous" vertical="center"/>
    </xf>
    <xf numFmtId="0" fontId="5" fillId="0" borderId="0" xfId="286" applyFont="1" applyAlignment="1">
      <alignment horizontal="centerContinuous" vertical="center"/>
    </xf>
    <xf numFmtId="0" fontId="3" fillId="0" borderId="0" xfId="286" applyFont="1" applyAlignment="1">
      <alignment vertical="center"/>
    </xf>
    <xf numFmtId="0" fontId="4" fillId="0" borderId="0" xfId="286" applyFont="1" applyAlignment="1">
      <alignment horizontal="right" vertical="center"/>
    </xf>
    <xf numFmtId="0" fontId="6" fillId="0" borderId="0" xfId="273" applyFont="1" applyAlignment="1">
      <alignment horizontal="center" vertical="center"/>
    </xf>
    <xf numFmtId="191" fontId="4" fillId="0" borderId="0" xfId="273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88" fontId="3" fillId="0" borderId="34" xfId="273" applyNumberFormat="1" applyBorder="1" applyAlignment="1">
      <alignment vertical="center"/>
    </xf>
    <xf numFmtId="188" fontId="4" fillId="0" borderId="0" xfId="273" applyNumberFormat="1" applyFont="1" applyAlignment="1">
      <alignment vertical="center"/>
    </xf>
    <xf numFmtId="49" fontId="3" fillId="0" borderId="0" xfId="273" applyNumberFormat="1" applyAlignment="1">
      <alignment horizontal="left" vertical="center"/>
    </xf>
    <xf numFmtId="188" fontId="3" fillId="0" borderId="0" xfId="39" applyNumberFormat="1" applyFont="1" applyFill="1" applyBorder="1" applyAlignment="1">
      <alignment vertical="center"/>
    </xf>
    <xf numFmtId="188" fontId="3" fillId="0" borderId="0" xfId="39" applyNumberFormat="1" applyFont="1" applyFill="1" applyAlignment="1">
      <alignment vertical="center"/>
    </xf>
    <xf numFmtId="188" fontId="4" fillId="0" borderId="30" xfId="273" applyNumberFormat="1" applyFont="1" applyBorder="1" applyAlignment="1">
      <alignment vertical="center"/>
    </xf>
    <xf numFmtId="0" fontId="6" fillId="0" borderId="0" xfId="286" applyFont="1" applyAlignment="1">
      <alignment horizontal="center" vertical="center"/>
    </xf>
    <xf numFmtId="188" fontId="4" fillId="0" borderId="0" xfId="39" applyNumberFormat="1" applyFont="1" applyFill="1" applyBorder="1" applyAlignment="1">
      <alignment vertical="center"/>
    </xf>
    <xf numFmtId="0" fontId="5" fillId="0" borderId="0" xfId="286" applyFont="1" applyAlignment="1">
      <alignment horizontal="center" vertical="center"/>
    </xf>
    <xf numFmtId="188" fontId="4" fillId="0" borderId="10" xfId="39" applyNumberFormat="1" applyFont="1" applyFill="1" applyBorder="1" applyAlignment="1">
      <alignment vertical="center"/>
    </xf>
    <xf numFmtId="187" fontId="4" fillId="0" borderId="0" xfId="39" applyNumberFormat="1" applyFont="1" applyFill="1" applyAlignment="1">
      <alignment vertical="center"/>
    </xf>
    <xf numFmtId="187" fontId="4" fillId="0" borderId="0" xfId="39" applyNumberFormat="1" applyFont="1" applyFill="1" applyBorder="1" applyAlignment="1">
      <alignment vertical="center"/>
    </xf>
    <xf numFmtId="187" fontId="3" fillId="0" borderId="0" xfId="39" applyNumberFormat="1" applyFont="1" applyFill="1" applyAlignment="1">
      <alignment vertical="center"/>
    </xf>
    <xf numFmtId="0" fontId="5" fillId="0" borderId="0" xfId="286" applyFont="1" applyAlignment="1">
      <alignment vertical="center"/>
    </xf>
    <xf numFmtId="187" fontId="3" fillId="0" borderId="0" xfId="32" applyFont="1" applyFill="1" applyAlignment="1">
      <alignment vertical="center"/>
    </xf>
    <xf numFmtId="188" fontId="4" fillId="0" borderId="34" xfId="273" applyNumberFormat="1" applyFont="1" applyBorder="1" applyAlignment="1">
      <alignment vertical="center"/>
    </xf>
    <xf numFmtId="0" fontId="4" fillId="0" borderId="0" xfId="286" applyFont="1" applyAlignment="1">
      <alignment horizontal="center" vertical="center"/>
    </xf>
    <xf numFmtId="188" fontId="3" fillId="0" borderId="0" xfId="32" applyNumberFormat="1" applyFont="1" applyFill="1" applyBorder="1" applyAlignment="1">
      <alignment vertical="center"/>
    </xf>
    <xf numFmtId="188" fontId="4" fillId="0" borderId="34" xfId="32" applyNumberFormat="1" applyFont="1" applyFill="1" applyBorder="1" applyAlignment="1">
      <alignment vertical="center"/>
    </xf>
    <xf numFmtId="188" fontId="4" fillId="0" borderId="36" xfId="32" applyNumberFormat="1" applyFont="1" applyFill="1" applyBorder="1" applyAlignment="1">
      <alignment vertical="center"/>
    </xf>
    <xf numFmtId="188" fontId="4" fillId="0" borderId="0" xfId="286" applyNumberFormat="1" applyFont="1" applyAlignment="1">
      <alignment vertical="center"/>
    </xf>
    <xf numFmtId="49" fontId="4" fillId="0" borderId="0" xfId="273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93" fontId="3" fillId="0" borderId="0" xfId="284" applyNumberFormat="1" applyAlignment="1">
      <alignment vertical="center"/>
    </xf>
    <xf numFmtId="188" fontId="3" fillId="0" borderId="0" xfId="286" applyNumberFormat="1" applyFont="1" applyAlignment="1">
      <alignment horizontal="center" vertical="center"/>
    </xf>
    <xf numFmtId="188" fontId="3" fillId="0" borderId="0" xfId="286" applyNumberFormat="1" applyFont="1" applyAlignment="1">
      <alignment vertical="center"/>
    </xf>
    <xf numFmtId="0" fontId="3" fillId="0" borderId="0" xfId="194" applyFont="1" applyAlignment="1">
      <alignment horizontal="left" vertical="center"/>
    </xf>
    <xf numFmtId="0" fontId="13" fillId="0" borderId="0" xfId="286" applyFont="1" applyAlignment="1">
      <alignment horizontal="center" vertical="center"/>
    </xf>
    <xf numFmtId="193" fontId="4" fillId="0" borderId="0" xfId="284" applyNumberFormat="1" applyFont="1" applyAlignment="1">
      <alignment vertical="center"/>
    </xf>
    <xf numFmtId="188" fontId="4" fillId="0" borderId="35" xfId="286" applyNumberFormat="1" applyFont="1" applyBorder="1" applyAlignment="1">
      <alignment vertical="center"/>
    </xf>
    <xf numFmtId="190" fontId="4" fillId="0" borderId="0" xfId="273" applyNumberFormat="1" applyFont="1" applyAlignment="1">
      <alignment vertical="center"/>
    </xf>
    <xf numFmtId="187" fontId="4" fillId="0" borderId="0" xfId="286" applyNumberFormat="1" applyFont="1" applyAlignment="1">
      <alignment vertical="center"/>
    </xf>
    <xf numFmtId="187" fontId="4" fillId="0" borderId="36" xfId="286" applyNumberFormat="1" applyFont="1" applyBorder="1" applyAlignment="1">
      <alignment vertical="center"/>
    </xf>
    <xf numFmtId="0" fontId="3" fillId="0" borderId="0" xfId="286" applyFont="1" applyAlignment="1">
      <alignment horizontal="center" vertical="center"/>
    </xf>
    <xf numFmtId="0" fontId="4" fillId="0" borderId="0" xfId="273" applyFont="1" applyAlignment="1">
      <alignment vertical="center"/>
    </xf>
    <xf numFmtId="0" fontId="5" fillId="0" borderId="0" xfId="273" applyFont="1" applyAlignment="1">
      <alignment horizontal="center" vertical="center"/>
    </xf>
    <xf numFmtId="0" fontId="11" fillId="0" borderId="0" xfId="273" applyFont="1" applyAlignment="1">
      <alignment vertical="center"/>
    </xf>
    <xf numFmtId="0" fontId="5" fillId="0" borderId="0" xfId="273" applyFont="1" applyAlignment="1">
      <alignment vertical="center"/>
    </xf>
    <xf numFmtId="188" fontId="4" fillId="0" borderId="10" xfId="32" applyNumberFormat="1" applyFont="1" applyFill="1" applyBorder="1" applyAlignment="1">
      <alignment vertical="center"/>
    </xf>
    <xf numFmtId="188" fontId="100" fillId="0" borderId="0" xfId="32" applyNumberFormat="1" applyFont="1" applyFill="1" applyAlignment="1">
      <alignment vertical="center"/>
    </xf>
    <xf numFmtId="188" fontId="9" fillId="0" borderId="0" xfId="273" applyNumberFormat="1" applyFont="1" applyAlignment="1">
      <alignment vertical="center"/>
    </xf>
    <xf numFmtId="188" fontId="3" fillId="0" borderId="0" xfId="32" applyNumberFormat="1" applyFont="1" applyFill="1" applyAlignment="1">
      <alignment horizontal="center" vertical="center"/>
    </xf>
    <xf numFmtId="190" fontId="4" fillId="0" borderId="0" xfId="246" applyNumberFormat="1" applyFont="1" applyAlignment="1">
      <alignment vertical="center"/>
    </xf>
    <xf numFmtId="0" fontId="7" fillId="0" borderId="0" xfId="273" applyFont="1" applyAlignment="1">
      <alignment horizontal="center" vertical="center"/>
    </xf>
    <xf numFmtId="187" fontId="3" fillId="0" borderId="0" xfId="120" applyFont="1" applyFill="1" applyAlignment="1">
      <alignment vertical="center"/>
    </xf>
    <xf numFmtId="188" fontId="4" fillId="0" borderId="10" xfId="273" applyNumberFormat="1" applyFont="1" applyBorder="1" applyAlignment="1">
      <alignment vertical="center"/>
    </xf>
    <xf numFmtId="187" fontId="9" fillId="0" borderId="0" xfId="120" applyFont="1" applyFill="1" applyAlignment="1">
      <alignment vertical="center"/>
    </xf>
    <xf numFmtId="189" fontId="4" fillId="0" borderId="0" xfId="273" applyNumberFormat="1" applyFont="1" applyAlignment="1">
      <alignment horizontal="center" vertical="center"/>
    </xf>
    <xf numFmtId="0" fontId="12" fillId="0" borderId="0" xfId="273" applyFont="1" applyAlignment="1">
      <alignment horizontal="center" vertical="center"/>
    </xf>
    <xf numFmtId="188" fontId="4" fillId="0" borderId="10" xfId="273" applyNumberFormat="1" applyFont="1" applyBorder="1" applyAlignment="1">
      <alignment horizontal="right" vertical="center"/>
    </xf>
    <xf numFmtId="188" fontId="4" fillId="0" borderId="36" xfId="273" applyNumberFormat="1" applyFont="1" applyBorder="1" applyAlignment="1">
      <alignment vertical="center"/>
    </xf>
    <xf numFmtId="187" fontId="3" fillId="0" borderId="0" xfId="39" applyNumberFormat="1" applyFont="1" applyFill="1" applyBorder="1" applyAlignment="1">
      <alignment vertical="center"/>
    </xf>
    <xf numFmtId="188" fontId="4" fillId="0" borderId="34" xfId="285" applyNumberFormat="1" applyFont="1" applyBorder="1" applyAlignment="1">
      <alignment vertical="center"/>
    </xf>
    <xf numFmtId="188" fontId="4" fillId="0" borderId="10" xfId="285" applyNumberFormat="1" applyFont="1" applyBorder="1" applyAlignment="1">
      <alignment vertical="center"/>
    </xf>
    <xf numFmtId="187" fontId="4" fillId="0" borderId="10" xfId="32" applyFont="1" applyFill="1" applyBorder="1" applyAlignment="1">
      <alignment vertical="center"/>
    </xf>
    <xf numFmtId="187" fontId="4" fillId="0" borderId="0" xfId="32" applyFont="1" applyFill="1" applyBorder="1" applyAlignment="1">
      <alignment vertical="center"/>
    </xf>
    <xf numFmtId="0" fontId="3" fillId="0" borderId="0" xfId="273" applyAlignment="1">
      <alignment vertical="center"/>
    </xf>
    <xf numFmtId="189" fontId="3" fillId="0" borderId="0" xfId="273" applyNumberFormat="1" applyAlignment="1">
      <alignment horizontal="center" vertical="center"/>
    </xf>
    <xf numFmtId="188" fontId="4" fillId="0" borderId="0" xfId="32" applyNumberFormat="1" applyFont="1" applyFill="1" applyAlignment="1">
      <alignment vertical="center"/>
    </xf>
    <xf numFmtId="0" fontId="109" fillId="0" borderId="0" xfId="273" applyFont="1" applyAlignment="1">
      <alignment vertical="center"/>
    </xf>
    <xf numFmtId="188" fontId="4" fillId="0" borderId="0" xfId="273" applyNumberFormat="1" applyFont="1" applyAlignment="1">
      <alignment horizontal="right" vertical="center"/>
    </xf>
    <xf numFmtId="188" fontId="3" fillId="0" borderId="36" xfId="273" applyNumberFormat="1" applyBorder="1" applyAlignment="1">
      <alignment vertical="center"/>
    </xf>
    <xf numFmtId="187" fontId="3" fillId="0" borderId="0" xfId="32" applyFont="1" applyFill="1" applyBorder="1" applyAlignment="1">
      <alignment vertical="center"/>
    </xf>
    <xf numFmtId="0" fontId="107" fillId="0" borderId="0" xfId="0" applyFont="1" applyAlignment="1">
      <alignment vertical="center"/>
    </xf>
    <xf numFmtId="0" fontId="4" fillId="0" borderId="0" xfId="285" applyFont="1" applyAlignment="1">
      <alignment horizontal="center" vertical="center"/>
    </xf>
    <xf numFmtId="0" fontId="3" fillId="0" borderId="0" xfId="285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3" fillId="0" borderId="0" xfId="285" applyFont="1" applyAlignment="1">
      <alignment horizontal="right" vertical="center"/>
    </xf>
    <xf numFmtId="0" fontId="6" fillId="0" borderId="0" xfId="285" applyFont="1" applyAlignment="1">
      <alignment horizontal="center" vertical="center"/>
    </xf>
    <xf numFmtId="0" fontId="110" fillId="0" borderId="0" xfId="0" applyFont="1" applyAlignment="1">
      <alignment vertical="center"/>
    </xf>
    <xf numFmtId="0" fontId="5" fillId="0" borderId="0" xfId="285" applyFont="1" applyAlignment="1">
      <alignment vertical="center"/>
    </xf>
    <xf numFmtId="187" fontId="4" fillId="0" borderId="0" xfId="32" applyFont="1" applyFill="1" applyAlignment="1">
      <alignment vertical="center"/>
    </xf>
    <xf numFmtId="188" fontId="4" fillId="0" borderId="0" xfId="285" applyNumberFormat="1" applyFont="1" applyAlignment="1">
      <alignment vertical="center"/>
    </xf>
    <xf numFmtId="0" fontId="17" fillId="0" borderId="0" xfId="273" applyFont="1" applyAlignment="1">
      <alignment vertical="center"/>
    </xf>
    <xf numFmtId="188" fontId="4" fillId="0" borderId="0" xfId="32" applyNumberFormat="1" applyFont="1" applyFill="1" applyBorder="1" applyAlignment="1">
      <alignment vertical="center"/>
    </xf>
    <xf numFmtId="0" fontId="4" fillId="0" borderId="0" xfId="273" applyFont="1" applyAlignment="1">
      <alignment horizontal="center" vertical="center"/>
    </xf>
    <xf numFmtId="0" fontId="3" fillId="0" borderId="0" xfId="273" applyAlignment="1">
      <alignment horizontal="left" vertical="center"/>
    </xf>
    <xf numFmtId="0" fontId="107" fillId="0" borderId="0" xfId="0" applyFont="1"/>
    <xf numFmtId="0" fontId="106" fillId="0" borderId="0" xfId="0" applyFont="1"/>
    <xf numFmtId="0" fontId="3" fillId="0" borderId="0" xfId="285" applyFont="1"/>
    <xf numFmtId="0" fontId="4" fillId="0" borderId="0" xfId="285" applyFont="1"/>
    <xf numFmtId="0" fontId="3" fillId="0" borderId="0" xfId="285" applyFont="1" applyAlignment="1">
      <alignment horizontal="center"/>
    </xf>
    <xf numFmtId="0" fontId="106" fillId="0" borderId="0" xfId="0" applyFont="1" applyAlignment="1">
      <alignment horizontal="center"/>
    </xf>
    <xf numFmtId="0" fontId="6" fillId="0" borderId="0" xfId="285" applyFont="1" applyAlignment="1">
      <alignment horizontal="center"/>
    </xf>
    <xf numFmtId="188" fontId="3" fillId="0" borderId="0" xfId="285" applyNumberFormat="1" applyFont="1"/>
    <xf numFmtId="0" fontId="5" fillId="0" borderId="0" xfId="285" applyFont="1"/>
    <xf numFmtId="0" fontId="3" fillId="0" borderId="0" xfId="0" applyFont="1"/>
    <xf numFmtId="0" fontId="108" fillId="0" borderId="0" xfId="0" applyFont="1"/>
    <xf numFmtId="0" fontId="111" fillId="0" borderId="0" xfId="0" applyFont="1"/>
    <xf numFmtId="0" fontId="11" fillId="0" borderId="0" xfId="285" applyFont="1"/>
    <xf numFmtId="0" fontId="112" fillId="0" borderId="0" xfId="0" applyFont="1"/>
    <xf numFmtId="0" fontId="4" fillId="0" borderId="0" xfId="285" applyFont="1" applyAlignment="1">
      <alignment horizontal="left"/>
    </xf>
    <xf numFmtId="0" fontId="3" fillId="0" borderId="0" xfId="285" applyFont="1" applyAlignment="1">
      <alignment horizontal="left"/>
    </xf>
    <xf numFmtId="0" fontId="5" fillId="0" borderId="0" xfId="285" applyFont="1" applyAlignment="1">
      <alignment horizontal="centerContinuous"/>
    </xf>
    <xf numFmtId="0" fontId="6" fillId="0" borderId="0" xfId="285" applyFont="1" applyAlignment="1">
      <alignment horizontal="centerContinuous"/>
    </xf>
    <xf numFmtId="0" fontId="3" fillId="0" borderId="0" xfId="285" applyFont="1" applyAlignment="1">
      <alignment horizontal="centerContinuous"/>
    </xf>
    <xf numFmtId="0" fontId="98" fillId="0" borderId="0" xfId="285" applyFont="1" applyAlignment="1">
      <alignment horizontal="center"/>
    </xf>
    <xf numFmtId="0" fontId="7" fillId="0" borderId="0" xfId="285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273" applyFont="1" applyAlignment="1">
      <alignment horizontal="center"/>
    </xf>
    <xf numFmtId="0" fontId="3" fillId="0" borderId="0" xfId="273" applyAlignment="1">
      <alignment horizontal="center"/>
    </xf>
    <xf numFmtId="49" fontId="3" fillId="0" borderId="0" xfId="273" applyNumberFormat="1" applyAlignment="1">
      <alignment horizontal="center"/>
    </xf>
    <xf numFmtId="188" fontId="3" fillId="0" borderId="0" xfId="273" applyNumberFormat="1"/>
    <xf numFmtId="188" fontId="3" fillId="0" borderId="0" xfId="120" applyNumberFormat="1" applyFont="1" applyFill="1" applyAlignment="1">
      <alignment horizontal="center"/>
    </xf>
    <xf numFmtId="0" fontId="99" fillId="0" borderId="0" xfId="285" applyFont="1" applyAlignment="1">
      <alignment horizontal="center"/>
    </xf>
    <xf numFmtId="188" fontId="3" fillId="0" borderId="0" xfId="120" applyNumberFormat="1" applyFont="1" applyFill="1" applyAlignment="1"/>
    <xf numFmtId="0" fontId="6" fillId="0" borderId="0" xfId="273" applyFont="1"/>
    <xf numFmtId="188" fontId="3" fillId="0" borderId="0" xfId="285" applyNumberFormat="1" applyFont="1" applyAlignment="1">
      <alignment horizontal="center"/>
    </xf>
    <xf numFmtId="0" fontId="3" fillId="0" borderId="0" xfId="273"/>
    <xf numFmtId="188" fontId="3" fillId="0" borderId="0" xfId="120" applyNumberFormat="1" applyFont="1" applyFill="1" applyBorder="1" applyAlignment="1"/>
    <xf numFmtId="0" fontId="3" fillId="0" borderId="0" xfId="264" applyFont="1"/>
    <xf numFmtId="188" fontId="3" fillId="0" borderId="30" xfId="120" applyNumberFormat="1" applyFont="1" applyFill="1" applyBorder="1" applyAlignment="1"/>
    <xf numFmtId="0" fontId="109" fillId="0" borderId="0" xfId="285" applyFont="1"/>
    <xf numFmtId="188" fontId="3" fillId="0" borderId="34" xfId="120" applyNumberFormat="1" applyFont="1" applyFill="1" applyBorder="1" applyAlignment="1"/>
    <xf numFmtId="0" fontId="5" fillId="0" borderId="0" xfId="285" applyFont="1" applyAlignment="1">
      <alignment horizontal="center"/>
    </xf>
    <xf numFmtId="188" fontId="3" fillId="0" borderId="0" xfId="120" applyNumberFormat="1" applyFont="1" applyFill="1" applyBorder="1" applyAlignment="1">
      <alignment horizontal="right"/>
    </xf>
    <xf numFmtId="188" fontId="4" fillId="0" borderId="10" xfId="120" applyNumberFormat="1" applyFont="1" applyFill="1" applyBorder="1" applyAlignment="1">
      <alignment horizontal="right"/>
    </xf>
    <xf numFmtId="0" fontId="17" fillId="0" borderId="0" xfId="285" applyFont="1"/>
    <xf numFmtId="3" fontId="6" fillId="0" borderId="0" xfId="285" applyNumberFormat="1" applyFont="1" applyAlignment="1">
      <alignment horizontal="center"/>
    </xf>
    <xf numFmtId="0" fontId="4" fillId="0" borderId="0" xfId="273" applyFont="1" applyAlignment="1">
      <alignment horizontal="left"/>
    </xf>
    <xf numFmtId="188" fontId="3" fillId="0" borderId="0" xfId="285" applyNumberFormat="1" applyFont="1" applyAlignment="1">
      <alignment horizontal="right"/>
    </xf>
    <xf numFmtId="190" fontId="3" fillId="0" borderId="0" xfId="273" applyNumberFormat="1" applyAlignment="1">
      <alignment horizontal="left"/>
    </xf>
    <xf numFmtId="188" fontId="4" fillId="0" borderId="10" xfId="120" applyNumberFormat="1" applyFont="1" applyFill="1" applyBorder="1" applyAlignment="1"/>
    <xf numFmtId="0" fontId="3" fillId="0" borderId="0" xfId="273" applyAlignment="1">
      <alignment horizontal="left"/>
    </xf>
    <xf numFmtId="188" fontId="4" fillId="0" borderId="30" xfId="120" applyNumberFormat="1" applyFont="1" applyFill="1" applyBorder="1" applyAlignment="1"/>
    <xf numFmtId="188" fontId="4" fillId="0" borderId="35" xfId="120" applyNumberFormat="1" applyFont="1" applyFill="1" applyBorder="1" applyAlignment="1"/>
    <xf numFmtId="187" fontId="3" fillId="0" borderId="0" xfId="32" applyFont="1" applyFill="1" applyAlignment="1"/>
    <xf numFmtId="0" fontId="10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188" fontId="4" fillId="0" borderId="35" xfId="285" applyNumberFormat="1" applyFont="1" applyBorder="1" applyAlignment="1">
      <alignment vertical="center"/>
    </xf>
    <xf numFmtId="0" fontId="113" fillId="0" borderId="0" xfId="285" applyFont="1" applyAlignment="1">
      <alignment vertical="center"/>
    </xf>
    <xf numFmtId="0" fontId="114" fillId="0" borderId="0" xfId="473" applyFont="1"/>
    <xf numFmtId="0" fontId="48" fillId="0" borderId="0" xfId="285" applyFont="1"/>
    <xf numFmtId="187" fontId="3" fillId="0" borderId="0" xfId="32" applyFont="1" applyAlignment="1">
      <alignment horizontal="center" vertical="center"/>
    </xf>
    <xf numFmtId="188" fontId="3" fillId="0" borderId="0" xfId="32" applyNumberFormat="1" applyFont="1" applyAlignment="1">
      <alignment horizontal="center" vertical="center"/>
    </xf>
    <xf numFmtId="0" fontId="115" fillId="0" borderId="0" xfId="285" applyFont="1" applyAlignment="1">
      <alignment horizontal="center"/>
    </xf>
    <xf numFmtId="0" fontId="48" fillId="0" borderId="0" xfId="285" applyFont="1" applyAlignment="1">
      <alignment horizontal="center"/>
    </xf>
    <xf numFmtId="188" fontId="48" fillId="0" borderId="0" xfId="285" applyNumberFormat="1" applyFont="1"/>
    <xf numFmtId="0" fontId="6" fillId="0" borderId="0" xfId="285" applyFont="1" applyAlignment="1">
      <alignment vertical="center"/>
    </xf>
    <xf numFmtId="0" fontId="116" fillId="0" borderId="0" xfId="473" applyFont="1"/>
    <xf numFmtId="188" fontId="117" fillId="0" borderId="0" xfId="285" applyNumberFormat="1" applyFont="1" applyAlignment="1">
      <alignment horizontal="center"/>
    </xf>
    <xf numFmtId="188" fontId="48" fillId="0" borderId="0" xfId="285" applyNumberFormat="1" applyFont="1" applyAlignment="1">
      <alignment horizontal="center"/>
    </xf>
    <xf numFmtId="0" fontId="3" fillId="0" borderId="0" xfId="285" applyFont="1" applyAlignment="1">
      <alignment horizontal="left" vertical="center"/>
    </xf>
    <xf numFmtId="188" fontId="48" fillId="0" borderId="0" xfId="32" applyNumberFormat="1" applyFont="1" applyFill="1" applyAlignment="1"/>
    <xf numFmtId="188" fontId="4" fillId="0" borderId="30" xfId="285" applyNumberFormat="1" applyFont="1" applyBorder="1" applyAlignment="1">
      <alignment vertical="center"/>
    </xf>
    <xf numFmtId="188" fontId="48" fillId="0" borderId="0" xfId="32" applyNumberFormat="1" applyFont="1" applyFill="1" applyBorder="1" applyAlignment="1"/>
    <xf numFmtId="188" fontId="3" fillId="0" borderId="0" xfId="285" applyNumberFormat="1" applyFont="1" applyAlignment="1">
      <alignment horizontal="left" vertical="center"/>
    </xf>
    <xf numFmtId="187" fontId="3" fillId="0" borderId="0" xfId="32" applyFont="1" applyAlignment="1">
      <alignment vertical="center"/>
    </xf>
    <xf numFmtId="0" fontId="6" fillId="0" borderId="0" xfId="273" quotePrefix="1" applyFont="1" applyAlignment="1">
      <alignment vertical="center"/>
    </xf>
    <xf numFmtId="0" fontId="3" fillId="0" borderId="0" xfId="273" applyAlignment="1">
      <alignment vertical="center" wrapText="1"/>
    </xf>
    <xf numFmtId="0" fontId="6" fillId="0" borderId="0" xfId="273" applyFont="1" applyAlignment="1">
      <alignment vertical="center" wrapText="1"/>
    </xf>
    <xf numFmtId="0" fontId="4" fillId="0" borderId="0" xfId="273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6" fillId="0" borderId="0" xfId="273" applyFont="1" applyAlignment="1">
      <alignment horizontal="center" vertical="center"/>
    </xf>
    <xf numFmtId="0" fontId="3" fillId="0" borderId="0" xfId="273" applyAlignment="1">
      <alignment horizontal="left" vertical="center"/>
    </xf>
    <xf numFmtId="0" fontId="105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106" fillId="0" borderId="34" xfId="0" applyFont="1" applyBorder="1" applyAlignment="1">
      <alignment horizontal="center" vertical="center"/>
    </xf>
    <xf numFmtId="0" fontId="17" fillId="0" borderId="0" xfId="273" applyFont="1" applyAlignment="1">
      <alignment horizontal="left" vertical="center"/>
    </xf>
    <xf numFmtId="0" fontId="107" fillId="0" borderId="0" xfId="0" applyFont="1" applyAlignment="1">
      <alignment vertical="center"/>
    </xf>
    <xf numFmtId="0" fontId="110" fillId="0" borderId="0" xfId="0" applyFont="1" applyAlignment="1">
      <alignment horizontal="center"/>
    </xf>
    <xf numFmtId="0" fontId="105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107" fillId="0" borderId="0" xfId="0" applyFont="1"/>
  </cellXfs>
  <cellStyles count="474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469" xr:uid="{709C5463-1093-48E0-9D49-264C90616D0D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" xfId="470" xr:uid="{D693D248-D86D-42CF-A369-5931636F9DDC}"/>
    <cellStyle name="Normal 35 2" xfId="472" xr:uid="{550D5CB6-8B87-46CF-91EA-7C7367BE39B1}"/>
    <cellStyle name="Normal 35 2 2" xfId="473" xr:uid="{1EBD8211-4D97-4C0D-A29C-CABE384A41FE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12" xfId="471" xr:uid="{4C922442-94DF-4A3E-9BAB-5E0D09394246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calcChain" Target="calcChain.xml"/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13.xml"/><Relationship Id="rId4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  <sheetName val="YQty"/>
      <sheetName val="INDEX-PRES_INFO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23_1_"/>
      <sheetName val="25_1"/>
      <sheetName val="21_2"/>
      <sheetName val="Revenue_Segment"/>
      <sheetName val="Non_Current_Assets_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  <sheetName val="7.1.3"/>
      <sheetName val="Wholesale_Market_Benefits"/>
      <sheetName val="QNEC_(c)_and_(d)"/>
      <sheetName val="Incremental_CTS"/>
      <sheetName val="Financial_Statements"/>
      <sheetName val="EBIT_Graph_Plan"/>
      <sheetName val="Financial_Summary"/>
      <sheetName val="P&amp;L_Summary"/>
      <sheetName val="Rec_to_BC_Version"/>
      <sheetName val="Synergies_Summary"/>
      <sheetName val="Sensitivity_Table"/>
      <sheetName val="CF_Summary"/>
      <sheetName val="Electricity_old"/>
      <sheetName val="Gas_Data"/>
      <sheetName val="Gas_Synergies"/>
      <sheetName val="Gen_Synergies"/>
      <sheetName val="Opex_Synergies"/>
      <sheetName val="Opening_BS"/>
      <sheetName val="CF_Summary_-_GEC_Sensitivity"/>
      <sheetName val="Generation_-_GEC_Sensitivity"/>
      <sheetName val="Cost_to_Serve"/>
      <sheetName val="Other_Scenarios"/>
      <sheetName val="Electricity_&amp;_Gas_Graphs"/>
      <sheetName val="Sheet1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6">
          <cell r="D6">
            <v>2.5000000000000001E-2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  <sheetName val="Header"/>
      <sheetName val="Gas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  <sheetName val="CY Active"/>
      <sheetName val="CY Exits"/>
      <sheetName val="PY Active"/>
      <sheetName val="Financial Summary - Graphs"/>
      <sheetName val="Calculations"/>
      <sheetName val="Table - P&amp;L"/>
      <sheetName val="Debtors Ageing"/>
      <sheetName val="Financial_Summary_-_Graphs"/>
      <sheetName val="Table_-_P&amp;L"/>
      <sheetName val="Debtors_Ageing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  <sheetName val="CY Exits"/>
      <sheetName val="Active"/>
      <sheetName val="Summary"/>
      <sheetName val="Table"/>
      <sheetName val="Projection"/>
      <sheetName val="2_yrs_"/>
      <sheetName val="3_yrs_"/>
      <sheetName val="4yrs_"/>
      <sheetName val="5yrs_"/>
      <sheetName val="Assump2yrs_"/>
      <sheetName val="Assump_more_yrs_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>
        <row r="7">
          <cell r="B7">
            <v>55</v>
          </cell>
        </row>
      </sheetData>
      <sheetData sheetId="1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  <sheetName val="Raw Material"/>
      <sheetName val="Leaving_employees"/>
      <sheetName val="Assump2yrs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  <sheetName val="Cleaned_data"/>
      <sheetName val="Result_by_cost_center-LSA"/>
      <sheetName val="Result_by_cost_center-LSP"/>
      <sheetName val="Benefit_payment"/>
      <sheetName val="Last_val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  <sheetName val="ws"/>
      <sheetName val="Assumption"/>
      <sheetName val="GRAPH_DATA"/>
      <sheetName val="2_Conso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79 นอร์ธปาร์ค 02105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  <sheetName val="F_OH"/>
      <sheetName val="total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  <sheetName val="Lookups"/>
      <sheetName val="Summary"/>
      <sheetName val="Termination_li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PGM_2LEVYTD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Related Transaction"/>
      <sheetName val="mgr_name"/>
      <sheetName val="Assum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 refreshError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  <sheetName val="J1"/>
      <sheetName val="Active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Devt_Pfolio"/>
      <sheetName val="CMU_Pg"/>
      <sheetName val="CF_Con_YTD"/>
      <sheetName val="Balance_Sheet_New"/>
      <sheetName val="BS_for_CF"/>
      <sheetName val="CF_AR_Related"/>
      <sheetName val="Debt_Arrangement_Bond-RG"/>
      <sheetName val="Debt_Arrangement_Bond-RHIS"/>
      <sheetName val="Debt_Arrangement_EMTN-RHIS"/>
      <sheetName val="CF_G&amp;L_Exchange_YTD"/>
      <sheetName val="CF_CIT_จ่ายในปี"/>
      <sheetName val="CF_ST_Loan_Related"/>
      <sheetName val="CF_LT_Loan_Related"/>
      <sheetName val="CF_ST_Loan"/>
      <sheetName val="CF_LT_Loan"/>
      <sheetName val="CF_Bill_of_exchange"/>
      <sheetName val="CF_เงินลงทุนในบ_ย่อย"/>
      <sheetName val="CF_เงินลงทุนในบ_ร่วม"/>
      <sheetName val="CF_LT_Investment"/>
      <sheetName val="CF_Securities_availabl_for_sale"/>
      <sheetName val="CF_Asset_Aquisition"/>
      <sheetName val="CF_Asset_Disposal"/>
      <sheetName val="CF_Asset_Written_off"/>
      <sheetName val="Rec_เงินปันผล"/>
      <sheetName val="YTD_Budget_Var"/>
      <sheetName val="Var_Prior_Fcst"/>
      <sheetName val="Bank_rec_"/>
      <sheetName val="Sum_of_Accruals"/>
      <sheetName val="P&amp;L_to_Dec"/>
      <sheetName val="KMP_P&amp;L_Sep_07(new_format)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  <sheetName val="Map"/>
      <sheetName val="Proposal_Activity_(2)"/>
      <sheetName val="Proposal_Activity"/>
      <sheetName val="Organic_Growth_Priorities"/>
      <sheetName val="Rolling_18_Month_Look_Ahead"/>
      <sheetName val="Retention_Analysis"/>
      <sheetName val="Win_&amp;_Do_Projection"/>
      <sheetName val="Competitor_Analysis"/>
      <sheetName val="Board_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  <sheetName val="SUMMARY_SHEET"/>
      <sheetName val="Financial_Summary_-_Graphs"/>
      <sheetName val="Table_-_P&amp;L"/>
      <sheetName val="Table_-_BS"/>
      <sheetName val="Debtors_Ageing"/>
      <sheetName val="Rolling_18_Month_Look_A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P&amp;L_Gas_(Mgmt)"/>
      <sheetName val="P&amp;L_Gas_(Stat)"/>
      <sheetName val="Sales_Perf_(Allgas)"/>
      <sheetName val="Segment_Profit_(Allgas)"/>
      <sheetName val="Service_Quality"/>
      <sheetName val="DealerData"/>
      <sheetName val="Financial Summary - Graphs"/>
      <sheetName val="Financial_Summary_-_Graph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>
        <row r="4">
          <cell r="D4" t="str">
            <v>This Month</v>
          </cell>
        </row>
      </sheetData>
      <sheetData sheetId="9"/>
      <sheetData sheetId="10"/>
      <sheetData sheetId="11"/>
      <sheetData sheetId="12" refreshError="1"/>
      <sheetData sheetId="13" refreshError="1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Budget-Bal"/>
      <sheetName val="Input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>
        <row r="41">
          <cell r="I41">
            <v>0</v>
          </cell>
        </row>
      </sheetData>
      <sheetData sheetId="181"/>
      <sheetData sheetId="182"/>
      <sheetData sheetId="183"/>
      <sheetData sheetId="184">
        <row r="26">
          <cell r="I26">
            <v>0</v>
          </cell>
        </row>
      </sheetData>
      <sheetData sheetId="185"/>
      <sheetData sheetId="186"/>
      <sheetData sheetId="187"/>
      <sheetData sheetId="188"/>
      <sheetData sheetId="189"/>
      <sheetData sheetId="190">
        <row r="50">
          <cell r="I50">
            <v>0</v>
          </cell>
        </row>
      </sheetData>
      <sheetData sheetId="191"/>
      <sheetData sheetId="192">
        <row r="50">
          <cell r="I50">
            <v>0</v>
          </cell>
        </row>
      </sheetData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>
        <row r="22">
          <cell r="F22">
            <v>0</v>
          </cell>
        </row>
      </sheetData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50">
          <cell r="F50">
            <v>0</v>
          </cell>
        </row>
      </sheetData>
      <sheetData sheetId="246"/>
      <sheetData sheetId="247"/>
      <sheetData sheetId="248"/>
      <sheetData sheetId="249"/>
      <sheetData sheetId="250">
        <row r="19">
          <cell r="G19" t="str">
            <v/>
          </cell>
        </row>
      </sheetData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>
        <row r="32">
          <cell r="J32">
            <v>0</v>
          </cell>
        </row>
      </sheetData>
      <sheetData sheetId="264">
        <row r="25">
          <cell r="J25">
            <v>0</v>
          </cell>
        </row>
      </sheetData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BEN"/>
      <sheetName val="S33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  <sheetName val="P&amp;L Gas (Stat)"/>
      <sheetName val="P&amp;L_Gas_(Stat)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  <sheetName val="Cost center Plan"/>
      <sheetName val="Cost_center_Plan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2">
          <cell r="A2">
            <v>100</v>
          </cell>
        </row>
      </sheetData>
      <sheetData sheetId="15">
        <row r="2">
          <cell r="A2">
            <v>100002</v>
          </cell>
        </row>
      </sheetData>
      <sheetData sheetId="16"/>
      <sheetData sheetId="17"/>
      <sheetData sheetId="18"/>
      <sheetData sheetId="19" refreshError="1"/>
      <sheetData sheetId="2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  <sheetName val="Wkgs_BS Lead"/>
      <sheetName val="Directors_of_RGCO"/>
      <sheetName val="Directors_of_RATCH"/>
      <sheetName val="P&amp;L_Gas_(Stat)"/>
      <sheetName val="Wkgs_BS_Lead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18.1"/>
      <sheetName val="15"/>
      <sheetName val="13"/>
      <sheetName val="12"/>
      <sheetName val="6.2"/>
      <sheetName val="6.5.2"/>
      <sheetName val="5.2"/>
      <sheetName val="7.1.3"/>
      <sheetName val="17.2.2"/>
      <sheetName val="9"/>
      <sheetName val="3.3"/>
      <sheetName val="5"/>
      <sheetName val="6.4"/>
      <sheetName val="18"/>
      <sheetName val="8"/>
      <sheetName val="17.2.3"/>
      <sheetName val="7"/>
      <sheetName val="2.3"/>
      <sheetName val="18_1"/>
      <sheetName val="6_2"/>
      <sheetName val="6_5_2"/>
      <sheetName val="5_2"/>
      <sheetName val="7_1_3"/>
      <sheetName val="17_2_2"/>
      <sheetName val="3_3"/>
      <sheetName val="6_4"/>
      <sheetName val="17_2_3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Ass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3_5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1_3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PR7_(2)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  <sheetData sheetId="121" refreshError="1"/>
      <sheetData sheetId="122"/>
      <sheetData sheetId="123">
        <row r="5">
          <cell r="D5" t="str">
            <v>Thai baht</v>
          </cell>
        </row>
      </sheetData>
      <sheetData sheetId="124">
        <row r="8">
          <cell r="Q8" t="str">
            <v>31 - Mar - 2011</v>
          </cell>
        </row>
      </sheetData>
      <sheetData sheetId="125">
        <row r="42">
          <cell r="T42">
            <v>1692922</v>
          </cell>
        </row>
      </sheetData>
      <sheetData sheetId="126"/>
      <sheetData sheetId="127"/>
      <sheetData sheetId="128"/>
      <sheetData sheetId="129"/>
      <sheetData sheetId="130">
        <row r="17">
          <cell r="Q17">
            <v>0</v>
          </cell>
        </row>
      </sheetData>
      <sheetData sheetId="131">
        <row r="22">
          <cell r="Q22">
            <v>0</v>
          </cell>
        </row>
      </sheetData>
      <sheetData sheetId="132"/>
      <sheetData sheetId="133">
        <row r="19">
          <cell r="Q19">
            <v>0</v>
          </cell>
        </row>
      </sheetData>
      <sheetData sheetId="134"/>
      <sheetData sheetId="135">
        <row r="17">
          <cell r="M17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>
        <row r="33">
          <cell r="G33">
            <v>0</v>
          </cell>
        </row>
      </sheetData>
      <sheetData sheetId="144"/>
      <sheetData sheetId="145"/>
      <sheetData sheetId="146"/>
      <sheetData sheetId="147"/>
      <sheetData sheetId="148"/>
      <sheetData sheetId="149">
        <row r="48">
          <cell r="F48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>
        <row r="37">
          <cell r="F37">
            <v>0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  <sheetName val="AccpacTB"/>
      <sheetName val="6.1"/>
      <sheetName val="Map"/>
      <sheetName val="Index"/>
      <sheetName val="6.5"/>
      <sheetName val="8"/>
      <sheetName val="2.2"/>
      <sheetName val="3.1"/>
      <sheetName val="Issue_log"/>
      <sheetName val="F1-210_RAC_PL"/>
      <sheetName val="F1-220_RAC_ADJ_to_BS"/>
      <sheetName val="F1-230_RAC_BS"/>
      <sheetName val="F1-240_RH_BS_JUL'11"/>
      <sheetName val="F1-250_RH_PL_JUL'11"/>
      <sheetName val="F1-260_Consol_BS"/>
      <sheetName val="F1-270_Consol_PL"/>
      <sheetName val="F1-280_CONSOL_ADJ"/>
      <sheetName val="Inter-co_(RCA_and_RHIS)"/>
      <sheetName val="Fx_AUD"/>
      <sheetName val="6_1"/>
      <sheetName val="6_5"/>
      <sheetName val="2_2"/>
      <sheetName val="3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45">
          <cell r="H145">
            <v>32.665199999999999</v>
          </cell>
        </row>
      </sheetData>
      <sheetData sheetId="34"/>
      <sheetData sheetId="35"/>
      <sheetData sheetId="36"/>
      <sheetData sheetId="3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Max_Shorts"/>
      <sheetName val="Chart_WWD"/>
      <sheetName val="Chart_NWWD"/>
      <sheetName val="Data_WWD"/>
      <sheetName val="Data_NWWD"/>
      <sheetName val="2.Conso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  <sheetName val="input data"/>
      <sheetName val="Fx AUD"/>
      <sheetName val="Fx_AUD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/>
      <sheetData sheetId="10"/>
      <sheetData sheetId="11"/>
      <sheetData sheetId="12">
        <row r="5">
          <cell r="B5">
            <v>33.310752700000002</v>
          </cell>
        </row>
      </sheetData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AF1E3-20E1-4725-9A27-C8F85E94C8BB}">
  <dimension ref="A1:L104"/>
  <sheetViews>
    <sheetView tabSelected="1" view="pageBreakPreview" zoomScale="90" zoomScaleNormal="90" zoomScaleSheetLayoutView="90" workbookViewId="0"/>
  </sheetViews>
  <sheetFormatPr defaultColWidth="2.625" defaultRowHeight="18" customHeight="1"/>
  <cols>
    <col min="1" max="1" width="2.125" style="83" customWidth="1"/>
    <col min="2" max="2" width="2.625" style="83"/>
    <col min="3" max="3" width="34.625" style="83" customWidth="1"/>
    <col min="4" max="4" width="6.125" style="24" bestFit="1" customWidth="1"/>
    <col min="5" max="5" width="1.125" style="7" customWidth="1"/>
    <col min="6" max="6" width="15.625" style="83" bestFit="1" customWidth="1"/>
    <col min="7" max="7" width="1.125" style="83" customWidth="1"/>
    <col min="8" max="8" width="16.125" style="83" customWidth="1"/>
    <col min="9" max="9" width="1.125" style="83" customWidth="1"/>
    <col min="10" max="10" width="15.5" style="83" bestFit="1" customWidth="1"/>
    <col min="11" max="11" width="1.125" style="83" customWidth="1"/>
    <col min="12" max="12" width="15.125" style="83" customWidth="1"/>
    <col min="13" max="51" width="12.875" style="83" customWidth="1"/>
    <col min="52" max="16384" width="2.625" style="83"/>
  </cols>
  <sheetData>
    <row r="1" spans="1:12" ht="18" customHeight="1">
      <c r="A1" s="100" t="s">
        <v>102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8" customHeight="1">
      <c r="A2" s="63" t="s">
        <v>53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12.9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8" customHeight="1">
      <c r="A4" s="61"/>
      <c r="B4" s="61"/>
      <c r="C4" s="61"/>
      <c r="D4" s="102"/>
      <c r="E4" s="102"/>
      <c r="F4" s="181" t="s">
        <v>0</v>
      </c>
      <c r="G4" s="181"/>
      <c r="H4" s="181"/>
      <c r="I4" s="181"/>
      <c r="J4" s="181" t="s">
        <v>1</v>
      </c>
      <c r="K4" s="181"/>
      <c r="L4" s="181"/>
    </row>
    <row r="5" spans="1:12" ht="18" customHeight="1">
      <c r="A5" s="61"/>
      <c r="B5" s="61"/>
      <c r="C5" s="61"/>
      <c r="D5" s="62"/>
      <c r="E5" s="102"/>
      <c r="F5" s="181" t="s">
        <v>2</v>
      </c>
      <c r="G5" s="181"/>
      <c r="H5" s="181"/>
      <c r="I5" s="181"/>
      <c r="J5" s="181" t="s">
        <v>2</v>
      </c>
      <c r="K5" s="181"/>
      <c r="L5" s="181"/>
    </row>
    <row r="6" spans="1:12" ht="18" customHeight="1">
      <c r="A6" s="61"/>
      <c r="B6" s="61"/>
      <c r="C6" s="61"/>
      <c r="D6" s="62"/>
      <c r="E6" s="102"/>
      <c r="F6" s="182" t="s">
        <v>59</v>
      </c>
      <c r="G6" s="182"/>
      <c r="H6" s="182"/>
      <c r="I6" s="93"/>
      <c r="J6" s="182" t="s">
        <v>59</v>
      </c>
      <c r="K6" s="182"/>
      <c r="L6" s="182"/>
    </row>
    <row r="7" spans="1:12" ht="18" customHeight="1">
      <c r="A7" s="63" t="s">
        <v>3</v>
      </c>
      <c r="B7" s="13"/>
      <c r="C7" s="13"/>
      <c r="D7" s="24" t="s">
        <v>268</v>
      </c>
      <c r="E7" s="24"/>
      <c r="F7" s="8" t="s">
        <v>236</v>
      </c>
      <c r="G7" s="7"/>
      <c r="H7" s="8" t="s">
        <v>203</v>
      </c>
      <c r="I7" s="8"/>
      <c r="J7" s="8" t="s">
        <v>236</v>
      </c>
      <c r="K7" s="7"/>
      <c r="L7" s="8" t="s">
        <v>203</v>
      </c>
    </row>
    <row r="8" spans="1:12" ht="18" customHeight="1">
      <c r="A8" s="63"/>
      <c r="B8" s="13"/>
      <c r="C8" s="13"/>
      <c r="E8" s="24"/>
      <c r="F8" s="8"/>
      <c r="G8" s="7"/>
      <c r="H8" s="8"/>
      <c r="I8" s="8"/>
      <c r="J8" s="8"/>
      <c r="K8" s="7"/>
      <c r="L8" s="8"/>
    </row>
    <row r="9" spans="1:12" ht="18" customHeight="1">
      <c r="F9" s="183" t="s">
        <v>156</v>
      </c>
      <c r="G9" s="183"/>
      <c r="H9" s="183"/>
      <c r="I9" s="183"/>
      <c r="J9" s="183"/>
      <c r="K9" s="183"/>
      <c r="L9" s="183"/>
    </row>
    <row r="10" spans="1:12" ht="18" customHeight="1">
      <c r="A10" s="64" t="s">
        <v>4</v>
      </c>
      <c r="F10" s="9"/>
      <c r="G10" s="9"/>
      <c r="H10" s="9"/>
      <c r="I10" s="9"/>
      <c r="J10" s="9"/>
      <c r="K10" s="9"/>
      <c r="L10" s="9"/>
    </row>
    <row r="11" spans="1:12" ht="18" customHeight="1">
      <c r="A11" s="83" t="s">
        <v>5</v>
      </c>
      <c r="D11" s="24">
        <v>5</v>
      </c>
      <c r="F11" s="14">
        <v>23563040852</v>
      </c>
      <c r="G11" s="14"/>
      <c r="H11" s="14">
        <v>34341174186</v>
      </c>
      <c r="I11" s="14"/>
      <c r="J11" s="14">
        <v>1386406992</v>
      </c>
      <c r="K11" s="14"/>
      <c r="L11" s="14">
        <v>936197625</v>
      </c>
    </row>
    <row r="12" spans="1:12" ht="18" customHeight="1">
      <c r="A12" s="83" t="s">
        <v>275</v>
      </c>
      <c r="D12" s="24">
        <v>6</v>
      </c>
      <c r="F12" s="14">
        <v>5324217324</v>
      </c>
      <c r="G12" s="14"/>
      <c r="H12" s="14">
        <v>12582355119</v>
      </c>
      <c r="I12" s="14"/>
      <c r="J12" s="14">
        <v>0</v>
      </c>
      <c r="K12" s="14"/>
      <c r="L12" s="14">
        <v>0</v>
      </c>
    </row>
    <row r="13" spans="1:12" ht="18" customHeight="1">
      <c r="A13" s="83" t="s">
        <v>96</v>
      </c>
      <c r="F13" s="14">
        <v>1389506416</v>
      </c>
      <c r="G13" s="14"/>
      <c r="H13" s="14">
        <v>1112041003</v>
      </c>
      <c r="I13" s="14"/>
      <c r="J13" s="14">
        <v>95375852</v>
      </c>
      <c r="K13" s="14"/>
      <c r="L13" s="14">
        <v>69802548</v>
      </c>
    </row>
    <row r="14" spans="1:12" ht="18" customHeight="1">
      <c r="A14" s="83" t="s">
        <v>181</v>
      </c>
      <c r="D14" s="83"/>
      <c r="E14" s="83"/>
    </row>
    <row r="15" spans="1:12" ht="18" customHeight="1">
      <c r="B15" s="83" t="s">
        <v>180</v>
      </c>
      <c r="D15" s="24">
        <v>4</v>
      </c>
      <c r="F15" s="14">
        <v>98247184</v>
      </c>
      <c r="G15" s="14"/>
      <c r="H15" s="14">
        <v>59817878</v>
      </c>
      <c r="I15" s="14"/>
      <c r="J15" s="14">
        <v>173029847</v>
      </c>
      <c r="K15" s="14"/>
      <c r="L15" s="14">
        <v>123392421</v>
      </c>
    </row>
    <row r="16" spans="1:12" ht="18" customHeight="1">
      <c r="A16" s="83" t="s">
        <v>107</v>
      </c>
      <c r="D16" s="24">
        <v>4</v>
      </c>
      <c r="F16" s="14">
        <v>0</v>
      </c>
      <c r="G16" s="14"/>
      <c r="H16" s="14">
        <v>0</v>
      </c>
      <c r="I16" s="14"/>
      <c r="J16" s="14">
        <v>147831777</v>
      </c>
      <c r="K16" s="14"/>
      <c r="L16" s="14">
        <v>143642411</v>
      </c>
    </row>
    <row r="17" spans="1:12" ht="18" customHeight="1">
      <c r="A17" s="83" t="s">
        <v>267</v>
      </c>
      <c r="D17" s="24">
        <v>4</v>
      </c>
      <c r="F17" s="14">
        <v>1872965281</v>
      </c>
      <c r="G17" s="14"/>
      <c r="H17" s="14">
        <v>1983048700</v>
      </c>
      <c r="I17" s="14"/>
      <c r="J17" s="14">
        <v>0</v>
      </c>
      <c r="K17" s="14"/>
      <c r="L17" s="14">
        <v>0</v>
      </c>
    </row>
    <row r="18" spans="1:12" ht="18" customHeight="1">
      <c r="A18" s="83" t="s">
        <v>6</v>
      </c>
      <c r="D18" s="24">
        <v>7</v>
      </c>
      <c r="F18" s="14">
        <v>2513445454</v>
      </c>
      <c r="G18" s="14"/>
      <c r="H18" s="14">
        <v>1945796919</v>
      </c>
      <c r="I18" s="14"/>
      <c r="J18" s="14">
        <v>0</v>
      </c>
      <c r="K18" s="14"/>
      <c r="L18" s="14">
        <v>0</v>
      </c>
    </row>
    <row r="19" spans="1:12" ht="18" customHeight="1">
      <c r="A19" s="83" t="s">
        <v>108</v>
      </c>
      <c r="D19" s="24">
        <v>22</v>
      </c>
      <c r="F19" s="14">
        <v>6505495490</v>
      </c>
      <c r="G19" s="14"/>
      <c r="H19" s="14">
        <v>3158373423</v>
      </c>
      <c r="I19" s="14"/>
      <c r="J19" s="14">
        <v>2424902567</v>
      </c>
      <c r="K19" s="14"/>
      <c r="L19" s="14">
        <v>2601633412</v>
      </c>
    </row>
    <row r="20" spans="1:12" ht="18" customHeight="1">
      <c r="A20" s="83" t="s">
        <v>182</v>
      </c>
      <c r="D20" s="24">
        <v>22</v>
      </c>
      <c r="F20" s="14">
        <v>41906113</v>
      </c>
      <c r="G20" s="14"/>
      <c r="H20" s="14">
        <v>41601486</v>
      </c>
      <c r="I20" s="14"/>
      <c r="J20" s="14">
        <v>0</v>
      </c>
      <c r="K20" s="14"/>
      <c r="L20" s="14">
        <v>0</v>
      </c>
    </row>
    <row r="21" spans="1:12" ht="18" customHeight="1">
      <c r="A21" s="83" t="s">
        <v>7</v>
      </c>
      <c r="E21" s="84"/>
      <c r="F21" s="14">
        <v>309313173</v>
      </c>
      <c r="G21" s="14"/>
      <c r="H21" s="14">
        <v>259954615</v>
      </c>
      <c r="I21" s="14"/>
      <c r="J21" s="14">
        <v>7318969</v>
      </c>
      <c r="K21" s="14"/>
      <c r="L21" s="14">
        <v>7163607</v>
      </c>
    </row>
    <row r="22" spans="1:12" ht="18" customHeight="1">
      <c r="A22" s="61" t="s">
        <v>8</v>
      </c>
      <c r="E22" s="84"/>
      <c r="F22" s="65">
        <f>SUM(F11:F21)</f>
        <v>41618137287</v>
      </c>
      <c r="G22" s="14"/>
      <c r="H22" s="65">
        <f>SUM(H11:H21)</f>
        <v>55484163329</v>
      </c>
      <c r="I22" s="85"/>
      <c r="J22" s="65">
        <f>SUM(J11:J21)</f>
        <v>4234866004</v>
      </c>
      <c r="K22" s="14"/>
      <c r="L22" s="65">
        <f>SUM(L11:L21)</f>
        <v>3881832024</v>
      </c>
    </row>
    <row r="23" spans="1:12" ht="18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 ht="18" customHeight="1">
      <c r="A24" s="64" t="s">
        <v>9</v>
      </c>
      <c r="E24" s="84"/>
      <c r="F24" s="66"/>
      <c r="G24" s="67"/>
      <c r="H24" s="66"/>
      <c r="I24" s="66"/>
      <c r="J24" s="67"/>
      <c r="K24" s="67"/>
      <c r="L24" s="67"/>
    </row>
    <row r="25" spans="1:12" ht="18" customHeight="1">
      <c r="A25" s="83" t="s">
        <v>109</v>
      </c>
      <c r="B25" s="12"/>
      <c r="D25" s="24">
        <v>22</v>
      </c>
      <c r="E25" s="84"/>
      <c r="F25" s="14">
        <v>2933673587</v>
      </c>
      <c r="G25" s="14"/>
      <c r="H25" s="14">
        <v>4032524854</v>
      </c>
      <c r="I25" s="14"/>
      <c r="J25" s="14">
        <v>2033170429</v>
      </c>
      <c r="K25" s="14"/>
      <c r="L25" s="14">
        <v>2584604592</v>
      </c>
    </row>
    <row r="26" spans="1:12" ht="18" customHeight="1">
      <c r="A26" s="83" t="s">
        <v>55</v>
      </c>
      <c r="D26" s="24">
        <v>8</v>
      </c>
      <c r="E26" s="84"/>
      <c r="F26" s="14">
        <v>10841850100</v>
      </c>
      <c r="G26" s="14"/>
      <c r="H26" s="14">
        <v>10972941780</v>
      </c>
      <c r="I26" s="14"/>
      <c r="J26" s="14">
        <v>6506741625</v>
      </c>
      <c r="K26" s="14"/>
      <c r="L26" s="14">
        <v>6431741625</v>
      </c>
    </row>
    <row r="27" spans="1:12" ht="18" customHeight="1">
      <c r="A27" s="83" t="s">
        <v>10</v>
      </c>
      <c r="D27" s="24">
        <v>9</v>
      </c>
      <c r="E27" s="84"/>
      <c r="F27" s="14">
        <v>0</v>
      </c>
      <c r="G27" s="14"/>
      <c r="H27" s="14">
        <v>0</v>
      </c>
      <c r="I27" s="14"/>
      <c r="J27" s="14">
        <v>85817833715</v>
      </c>
      <c r="K27" s="14"/>
      <c r="L27" s="14">
        <v>89383333715</v>
      </c>
    </row>
    <row r="28" spans="1:12" ht="18" customHeight="1">
      <c r="A28" s="83" t="s">
        <v>57</v>
      </c>
      <c r="D28" s="24">
        <v>8</v>
      </c>
      <c r="E28" s="84"/>
      <c r="F28" s="14">
        <v>52919083084</v>
      </c>
      <c r="G28" s="14"/>
      <c r="H28" s="14">
        <v>50391978936</v>
      </c>
      <c r="I28" s="14"/>
      <c r="J28" s="14">
        <v>8325357990</v>
      </c>
      <c r="K28" s="14"/>
      <c r="L28" s="14">
        <v>6549294884</v>
      </c>
    </row>
    <row r="29" spans="1:12" ht="18" customHeight="1">
      <c r="A29" s="83" t="s">
        <v>110</v>
      </c>
      <c r="D29" s="24">
        <v>4</v>
      </c>
      <c r="F29" s="14">
        <v>187654314</v>
      </c>
      <c r="G29" s="14"/>
      <c r="H29" s="14">
        <v>118108302</v>
      </c>
      <c r="I29" s="14"/>
      <c r="J29" s="14">
        <v>399709670</v>
      </c>
      <c r="K29" s="14"/>
      <c r="L29" s="14">
        <v>211868043</v>
      </c>
    </row>
    <row r="30" spans="1:12" ht="18" customHeight="1">
      <c r="A30" s="83" t="s">
        <v>98</v>
      </c>
      <c r="D30" s="24">
        <v>22</v>
      </c>
      <c r="F30" s="14">
        <v>898352162</v>
      </c>
      <c r="G30" s="14"/>
      <c r="H30" s="14">
        <v>1405439809</v>
      </c>
      <c r="I30" s="14"/>
      <c r="J30" s="14">
        <v>0</v>
      </c>
      <c r="K30" s="14"/>
      <c r="L30" s="14">
        <v>0</v>
      </c>
    </row>
    <row r="31" spans="1:12" ht="18" customHeight="1">
      <c r="A31" s="83" t="s">
        <v>11</v>
      </c>
      <c r="D31" s="24" t="s">
        <v>251</v>
      </c>
      <c r="F31" s="14">
        <v>1088772323</v>
      </c>
      <c r="G31" s="14"/>
      <c r="H31" s="14">
        <v>770633721</v>
      </c>
      <c r="I31" s="14"/>
      <c r="J31" s="14">
        <v>4371059468</v>
      </c>
      <c r="K31" s="14"/>
      <c r="L31" s="14">
        <v>3854448777</v>
      </c>
    </row>
    <row r="32" spans="1:12" ht="18" customHeight="1">
      <c r="A32" s="83" t="s">
        <v>269</v>
      </c>
      <c r="D32" s="24">
        <v>22</v>
      </c>
      <c r="F32" s="14">
        <v>4423580228</v>
      </c>
      <c r="G32" s="14"/>
      <c r="H32" s="14">
        <v>4467775558</v>
      </c>
      <c r="I32" s="14"/>
      <c r="J32" s="14">
        <v>0</v>
      </c>
      <c r="K32" s="14"/>
      <c r="L32" s="14">
        <v>0</v>
      </c>
    </row>
    <row r="33" spans="1:12" ht="18" customHeight="1">
      <c r="A33" s="83" t="s">
        <v>183</v>
      </c>
      <c r="F33" s="14">
        <v>125649844</v>
      </c>
      <c r="G33" s="14"/>
      <c r="H33" s="14">
        <v>127980094</v>
      </c>
      <c r="I33" s="14"/>
      <c r="J33" s="14">
        <v>0</v>
      </c>
      <c r="K33" s="14"/>
      <c r="L33" s="14">
        <v>0</v>
      </c>
    </row>
    <row r="34" spans="1:12" ht="18" customHeight="1">
      <c r="A34" s="83" t="s">
        <v>13</v>
      </c>
      <c r="E34" s="84"/>
      <c r="F34" s="14">
        <v>358097641</v>
      </c>
      <c r="G34" s="14"/>
      <c r="H34" s="14">
        <v>355767391</v>
      </c>
      <c r="I34" s="14"/>
      <c r="J34" s="14">
        <v>305389850</v>
      </c>
      <c r="K34" s="14"/>
      <c r="L34" s="14">
        <v>305389850</v>
      </c>
    </row>
    <row r="35" spans="1:12" ht="18" customHeight="1">
      <c r="A35" s="83" t="s">
        <v>12</v>
      </c>
      <c r="D35" s="24">
        <v>10</v>
      </c>
      <c r="E35" s="84"/>
      <c r="F35" s="14">
        <v>51491701261</v>
      </c>
      <c r="G35" s="14"/>
      <c r="H35" s="14">
        <v>52337819832</v>
      </c>
      <c r="I35" s="14"/>
      <c r="J35" s="14">
        <v>476733281</v>
      </c>
      <c r="K35" s="14"/>
      <c r="L35" s="14">
        <v>490225499</v>
      </c>
    </row>
    <row r="36" spans="1:12" ht="18" customHeight="1">
      <c r="A36" s="83" t="s">
        <v>111</v>
      </c>
      <c r="E36" s="84"/>
      <c r="F36" s="14">
        <v>3791567732</v>
      </c>
      <c r="G36" s="14"/>
      <c r="H36" s="14">
        <v>3775386378</v>
      </c>
      <c r="I36" s="14"/>
      <c r="J36" s="14">
        <v>40667024</v>
      </c>
      <c r="K36" s="14"/>
      <c r="L36" s="14">
        <v>23422383</v>
      </c>
    </row>
    <row r="37" spans="1:12" ht="18" customHeight="1">
      <c r="A37" s="83" t="s">
        <v>14</v>
      </c>
      <c r="D37" s="24">
        <v>11</v>
      </c>
      <c r="E37" s="84"/>
      <c r="F37" s="14">
        <v>9734343314</v>
      </c>
      <c r="G37" s="14"/>
      <c r="H37" s="14">
        <v>9940393701</v>
      </c>
      <c r="I37" s="14"/>
      <c r="J37" s="14">
        <v>0</v>
      </c>
      <c r="K37" s="14"/>
      <c r="L37" s="14">
        <v>0</v>
      </c>
    </row>
    <row r="38" spans="1:12" ht="18" customHeight="1">
      <c r="A38" s="83" t="s">
        <v>270</v>
      </c>
      <c r="E38" s="84"/>
      <c r="F38" s="14">
        <v>9532804145</v>
      </c>
      <c r="G38" s="14"/>
      <c r="H38" s="14">
        <v>9574909109</v>
      </c>
      <c r="I38" s="14"/>
      <c r="J38" s="14">
        <v>137750</v>
      </c>
      <c r="K38" s="14"/>
      <c r="L38" s="14">
        <v>157803</v>
      </c>
    </row>
    <row r="39" spans="1:12" ht="18" customHeight="1">
      <c r="A39" s="83" t="s">
        <v>271</v>
      </c>
      <c r="D39" s="24">
        <v>4</v>
      </c>
      <c r="E39" s="83"/>
      <c r="F39" s="14">
        <v>21546692326</v>
      </c>
      <c r="G39" s="14"/>
      <c r="H39" s="14">
        <v>23690813005</v>
      </c>
      <c r="I39" s="68"/>
      <c r="J39" s="14">
        <v>0</v>
      </c>
      <c r="K39" s="14"/>
      <c r="L39" s="14">
        <v>0</v>
      </c>
    </row>
    <row r="40" spans="1:12" ht="18" customHeight="1">
      <c r="A40" s="83" t="s">
        <v>15</v>
      </c>
      <c r="D40" s="24">
        <v>18</v>
      </c>
      <c r="E40" s="84"/>
      <c r="F40" s="68">
        <v>0</v>
      </c>
      <c r="G40" s="14"/>
      <c r="H40" s="68">
        <v>0</v>
      </c>
      <c r="I40" s="14"/>
      <c r="J40" s="14">
        <v>24985684</v>
      </c>
      <c r="K40" s="14"/>
      <c r="L40" s="14">
        <v>0</v>
      </c>
    </row>
    <row r="41" spans="1:12" ht="18" customHeight="1">
      <c r="A41" s="83" t="s">
        <v>16</v>
      </c>
      <c r="E41" s="84"/>
      <c r="F41" s="14">
        <v>1986988555</v>
      </c>
      <c r="G41" s="14"/>
      <c r="H41" s="14">
        <v>2131645392</v>
      </c>
      <c r="I41" s="14"/>
      <c r="J41" s="14">
        <v>4972130</v>
      </c>
      <c r="K41" s="14"/>
      <c r="L41" s="14">
        <v>4530126</v>
      </c>
    </row>
    <row r="42" spans="1:12" ht="18" customHeight="1">
      <c r="A42" s="69" t="s">
        <v>17</v>
      </c>
      <c r="E42" s="84"/>
      <c r="F42" s="65">
        <f>SUM(F25:F41)</f>
        <v>171860810616</v>
      </c>
      <c r="G42" s="14"/>
      <c r="H42" s="65">
        <f>SUM(H25:H41)</f>
        <v>174094117862</v>
      </c>
      <c r="I42" s="85"/>
      <c r="J42" s="65">
        <f>SUM(J25:J41)</f>
        <v>108306758616</v>
      </c>
      <c r="K42" s="14"/>
      <c r="L42" s="65">
        <f>SUM(L25:L41)</f>
        <v>109839017297</v>
      </c>
    </row>
    <row r="43" spans="1:12" ht="18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ht="18" customHeight="1" thickBot="1">
      <c r="A44" s="69" t="s">
        <v>18</v>
      </c>
      <c r="E44" s="84"/>
      <c r="F44" s="46">
        <f>F22+F42</f>
        <v>213478947903</v>
      </c>
      <c r="G44" s="9"/>
      <c r="H44" s="46">
        <f>H22+H42</f>
        <v>229578281191</v>
      </c>
      <c r="I44" s="28"/>
      <c r="J44" s="46">
        <f>J22+J42</f>
        <v>112541624620</v>
      </c>
      <c r="K44" s="9"/>
      <c r="L44" s="46">
        <f>L22+L42</f>
        <v>113720849321</v>
      </c>
    </row>
    <row r="45" spans="1:12" ht="18" customHeight="1" thickTop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ht="18" customHeight="1">
      <c r="A46" s="100" t="s">
        <v>102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</row>
    <row r="47" spans="1:12" ht="18" customHeight="1">
      <c r="A47" s="63" t="s">
        <v>53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</row>
    <row r="48" spans="1:12" ht="12.95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8" customHeight="1">
      <c r="A49" s="61"/>
      <c r="B49" s="61"/>
      <c r="C49" s="61"/>
      <c r="D49" s="102"/>
      <c r="E49" s="102"/>
      <c r="F49" s="181" t="s">
        <v>0</v>
      </c>
      <c r="G49" s="181"/>
      <c r="H49" s="181"/>
      <c r="I49" s="181"/>
      <c r="J49" s="181" t="s">
        <v>1</v>
      </c>
      <c r="K49" s="181"/>
      <c r="L49" s="181"/>
    </row>
    <row r="50" spans="1:12" ht="18" customHeight="1">
      <c r="D50" s="62"/>
      <c r="E50" s="102"/>
      <c r="F50" s="181" t="s">
        <v>2</v>
      </c>
      <c r="G50" s="181"/>
      <c r="H50" s="181"/>
      <c r="I50" s="181"/>
      <c r="J50" s="181" t="s">
        <v>2</v>
      </c>
      <c r="K50" s="181"/>
      <c r="L50" s="181"/>
    </row>
    <row r="51" spans="1:12" ht="18" customHeight="1">
      <c r="D51" s="62"/>
      <c r="E51" s="102"/>
      <c r="F51" s="182" t="s">
        <v>59</v>
      </c>
      <c r="G51" s="182"/>
      <c r="H51" s="182"/>
      <c r="I51" s="93"/>
      <c r="J51" s="182" t="s">
        <v>59</v>
      </c>
      <c r="K51" s="182"/>
      <c r="L51" s="182"/>
    </row>
    <row r="52" spans="1:12" ht="18" customHeight="1">
      <c r="A52" s="63" t="s">
        <v>19</v>
      </c>
      <c r="B52" s="15"/>
      <c r="C52" s="15"/>
      <c r="D52" s="24" t="s">
        <v>268</v>
      </c>
      <c r="E52" s="24"/>
      <c r="F52" s="8" t="s">
        <v>236</v>
      </c>
      <c r="G52" s="7"/>
      <c r="H52" s="8" t="s">
        <v>203</v>
      </c>
      <c r="I52" s="8"/>
      <c r="J52" s="8" t="s">
        <v>236</v>
      </c>
      <c r="K52" s="7"/>
      <c r="L52" s="8" t="s">
        <v>203</v>
      </c>
    </row>
    <row r="53" spans="1:12" ht="18" customHeight="1">
      <c r="A53" s="63"/>
      <c r="B53" s="13"/>
      <c r="C53" s="13"/>
      <c r="E53" s="24"/>
      <c r="F53" s="8"/>
      <c r="G53" s="7"/>
      <c r="H53" s="8"/>
      <c r="I53" s="8"/>
      <c r="J53" s="8"/>
      <c r="K53" s="7"/>
      <c r="L53" s="8"/>
    </row>
    <row r="54" spans="1:12" ht="16.5" customHeight="1">
      <c r="E54" s="70"/>
      <c r="F54" s="183" t="s">
        <v>156</v>
      </c>
      <c r="G54" s="183"/>
      <c r="H54" s="183"/>
      <c r="I54" s="183"/>
      <c r="J54" s="183"/>
      <c r="K54" s="183"/>
      <c r="L54" s="183"/>
    </row>
    <row r="55" spans="1:12" ht="18" customHeight="1">
      <c r="A55" s="64" t="s">
        <v>20</v>
      </c>
      <c r="F55" s="9"/>
      <c r="G55" s="9"/>
      <c r="H55" s="9"/>
      <c r="I55" s="9"/>
      <c r="J55" s="9"/>
      <c r="K55" s="9"/>
      <c r="L55" s="9"/>
    </row>
    <row r="56" spans="1:12" ht="18" customHeight="1">
      <c r="A56" s="83" t="s">
        <v>112</v>
      </c>
      <c r="D56" s="24">
        <v>12</v>
      </c>
      <c r="F56" s="9">
        <v>1557000000</v>
      </c>
      <c r="G56" s="9"/>
      <c r="H56" s="9">
        <v>8684886812</v>
      </c>
      <c r="I56" s="9"/>
      <c r="J56" s="9">
        <v>0</v>
      </c>
      <c r="K56" s="9"/>
      <c r="L56" s="9">
        <v>0</v>
      </c>
    </row>
    <row r="57" spans="1:12" ht="18" customHeight="1">
      <c r="A57" s="83" t="s">
        <v>272</v>
      </c>
      <c r="D57" s="24" t="s">
        <v>248</v>
      </c>
      <c r="F57" s="9">
        <v>387600000</v>
      </c>
      <c r="G57" s="9"/>
      <c r="H57" s="9">
        <v>0</v>
      </c>
      <c r="I57" s="9"/>
      <c r="J57" s="9">
        <v>6682600000</v>
      </c>
      <c r="K57" s="9"/>
      <c r="L57" s="9">
        <v>5090000000</v>
      </c>
    </row>
    <row r="58" spans="1:12" ht="18" customHeight="1">
      <c r="A58" s="83" t="s">
        <v>219</v>
      </c>
      <c r="F58" s="9">
        <v>6392776352</v>
      </c>
      <c r="G58" s="9"/>
      <c r="H58" s="9">
        <v>11577103291</v>
      </c>
      <c r="I58" s="9"/>
      <c r="J58" s="9">
        <v>445533890</v>
      </c>
      <c r="K58" s="9"/>
      <c r="L58" s="9">
        <v>386853973</v>
      </c>
    </row>
    <row r="59" spans="1:12" ht="18" customHeight="1">
      <c r="A59" s="83" t="s">
        <v>142</v>
      </c>
      <c r="B59" s="86"/>
      <c r="C59" s="86"/>
      <c r="D59" s="24">
        <v>22</v>
      </c>
      <c r="F59" s="9">
        <v>331783644</v>
      </c>
      <c r="G59" s="9"/>
      <c r="H59" s="9">
        <v>656596472</v>
      </c>
      <c r="I59" s="9"/>
      <c r="J59" s="9">
        <v>0</v>
      </c>
      <c r="K59" s="9"/>
      <c r="L59" s="9">
        <v>0</v>
      </c>
    </row>
    <row r="60" spans="1:12" ht="18" customHeight="1">
      <c r="A60" s="184" t="s">
        <v>176</v>
      </c>
      <c r="B60" s="184"/>
      <c r="C60" s="184"/>
      <c r="F60" s="9"/>
      <c r="G60" s="9"/>
      <c r="H60" s="9"/>
      <c r="I60" s="9"/>
      <c r="K60" s="9"/>
    </row>
    <row r="61" spans="1:12" ht="18" customHeight="1">
      <c r="A61" s="103"/>
      <c r="B61" s="103" t="s">
        <v>175</v>
      </c>
      <c r="C61" s="103"/>
      <c r="D61" s="24" t="s">
        <v>249</v>
      </c>
      <c r="F61" s="9">
        <v>24130656259</v>
      </c>
      <c r="G61" s="9"/>
      <c r="H61" s="9">
        <v>6579960664</v>
      </c>
      <c r="I61" s="9"/>
      <c r="J61" s="9">
        <v>21494937269</v>
      </c>
      <c r="K61" s="9"/>
      <c r="L61" s="9">
        <v>0</v>
      </c>
    </row>
    <row r="62" spans="1:12" ht="18" customHeight="1">
      <c r="A62" s="103" t="s">
        <v>184</v>
      </c>
      <c r="B62" s="103"/>
      <c r="C62" s="103"/>
      <c r="D62" s="24">
        <v>12</v>
      </c>
      <c r="F62" s="9">
        <v>0</v>
      </c>
      <c r="G62" s="9"/>
      <c r="H62" s="9">
        <v>999575007</v>
      </c>
      <c r="I62" s="9"/>
      <c r="J62" s="9">
        <v>0</v>
      </c>
      <c r="K62" s="9"/>
      <c r="L62" s="9">
        <v>999575007</v>
      </c>
    </row>
    <row r="63" spans="1:12" ht="18" customHeight="1">
      <c r="A63" s="83" t="s">
        <v>177</v>
      </c>
      <c r="B63" s="12"/>
      <c r="D63" s="24" t="s">
        <v>249</v>
      </c>
      <c r="F63" s="9">
        <v>153115843</v>
      </c>
      <c r="G63" s="9"/>
      <c r="H63" s="9">
        <v>171562707</v>
      </c>
      <c r="I63" s="9"/>
      <c r="J63" s="9">
        <v>16099568</v>
      </c>
      <c r="K63" s="9"/>
      <c r="L63" s="9">
        <v>14029261</v>
      </c>
    </row>
    <row r="64" spans="1:12" ht="18" customHeight="1">
      <c r="A64" s="83" t="s">
        <v>89</v>
      </c>
      <c r="E64" s="84"/>
      <c r="F64" s="9">
        <v>80196493</v>
      </c>
      <c r="G64" s="71"/>
      <c r="H64" s="9">
        <v>21555863</v>
      </c>
      <c r="I64" s="9"/>
      <c r="J64" s="9">
        <v>0</v>
      </c>
      <c r="K64" s="11"/>
      <c r="L64" s="9">
        <v>0</v>
      </c>
    </row>
    <row r="65" spans="1:12" ht="18" customHeight="1">
      <c r="A65" s="83" t="s">
        <v>21</v>
      </c>
      <c r="E65" s="84"/>
      <c r="F65" s="9">
        <v>94042837</v>
      </c>
      <c r="G65" s="71"/>
      <c r="H65" s="9">
        <v>482064444</v>
      </c>
      <c r="I65" s="9"/>
      <c r="J65" s="9">
        <v>22815982</v>
      </c>
      <c r="K65" s="11"/>
      <c r="L65" s="9">
        <v>22276223</v>
      </c>
    </row>
    <row r="66" spans="1:12" ht="18" customHeight="1">
      <c r="A66" s="61" t="s">
        <v>22</v>
      </c>
      <c r="E66" s="84"/>
      <c r="F66" s="72">
        <f>SUM(F56:F65)</f>
        <v>33127171428</v>
      </c>
      <c r="G66" s="9"/>
      <c r="H66" s="72">
        <f>SUM(H56:H65)</f>
        <v>29173305260</v>
      </c>
      <c r="I66" s="28"/>
      <c r="J66" s="72">
        <f>SUM(J56:J65)</f>
        <v>28661986709</v>
      </c>
      <c r="K66" s="9"/>
      <c r="L66" s="72">
        <f>SUM(L56:L65)</f>
        <v>6512734464</v>
      </c>
    </row>
    <row r="67" spans="1:12" ht="9.9499999999999993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1:12" ht="18" customHeight="1">
      <c r="A68" s="64" t="s">
        <v>23</v>
      </c>
      <c r="E68" s="84"/>
      <c r="F68" s="73"/>
      <c r="G68" s="67"/>
      <c r="H68" s="73"/>
      <c r="I68" s="73"/>
      <c r="J68" s="73"/>
      <c r="K68" s="67"/>
      <c r="L68" s="73"/>
    </row>
    <row r="69" spans="1:12" ht="18" customHeight="1">
      <c r="A69" s="83" t="s">
        <v>74</v>
      </c>
      <c r="D69" s="24" t="s">
        <v>249</v>
      </c>
      <c r="E69" s="84"/>
      <c r="F69" s="9">
        <v>35496629134</v>
      </c>
      <c r="G69" s="67"/>
      <c r="H69" s="9">
        <v>55080165147</v>
      </c>
      <c r="I69" s="9"/>
      <c r="J69" s="9">
        <v>0</v>
      </c>
      <c r="K69" s="67"/>
      <c r="L69" s="9">
        <v>21484188397</v>
      </c>
    </row>
    <row r="70" spans="1:12" ht="18" customHeight="1">
      <c r="A70" s="83" t="s">
        <v>185</v>
      </c>
      <c r="D70" s="24" t="s">
        <v>249</v>
      </c>
      <c r="E70" s="84"/>
      <c r="F70" s="9">
        <v>320000000</v>
      </c>
      <c r="G70" s="67"/>
      <c r="H70" s="9">
        <v>346958672</v>
      </c>
      <c r="I70" s="9"/>
      <c r="J70" s="9">
        <v>0</v>
      </c>
      <c r="K70" s="67"/>
      <c r="L70" s="9">
        <v>0</v>
      </c>
    </row>
    <row r="71" spans="1:12" ht="18" customHeight="1">
      <c r="A71" s="83" t="s">
        <v>179</v>
      </c>
      <c r="D71" s="24" t="s">
        <v>249</v>
      </c>
      <c r="E71" s="84"/>
      <c r="F71" s="9">
        <v>3398269860</v>
      </c>
      <c r="G71" s="9"/>
      <c r="H71" s="9">
        <v>3192980578</v>
      </c>
      <c r="I71" s="9"/>
      <c r="J71" s="9">
        <v>25412337</v>
      </c>
      <c r="K71" s="9"/>
      <c r="L71" s="9">
        <v>10635897</v>
      </c>
    </row>
    <row r="72" spans="1:12" ht="18" customHeight="1">
      <c r="A72" s="83" t="s">
        <v>99</v>
      </c>
      <c r="D72" s="24">
        <v>22</v>
      </c>
      <c r="F72" s="9">
        <v>2389528350</v>
      </c>
      <c r="G72" s="9"/>
      <c r="H72" s="9">
        <v>3075156685</v>
      </c>
      <c r="I72" s="9"/>
      <c r="J72" s="9">
        <v>0</v>
      </c>
      <c r="K72" s="9"/>
      <c r="L72" s="9">
        <v>0</v>
      </c>
    </row>
    <row r="73" spans="1:12" ht="18" customHeight="1">
      <c r="A73" s="83" t="s">
        <v>24</v>
      </c>
      <c r="D73" s="24" t="s">
        <v>249</v>
      </c>
      <c r="E73" s="84"/>
      <c r="F73" s="9">
        <v>24526631989</v>
      </c>
      <c r="G73" s="9"/>
      <c r="H73" s="9">
        <v>23919047563</v>
      </c>
      <c r="I73" s="9"/>
      <c r="J73" s="9">
        <v>7991638076</v>
      </c>
      <c r="K73" s="9"/>
      <c r="L73" s="9">
        <v>6991871300</v>
      </c>
    </row>
    <row r="74" spans="1:12" ht="18" customHeight="1">
      <c r="A74" s="83" t="s">
        <v>25</v>
      </c>
      <c r="D74" s="24">
        <v>18</v>
      </c>
      <c r="E74" s="84"/>
      <c r="F74" s="9">
        <v>5501643732</v>
      </c>
      <c r="G74" s="9"/>
      <c r="H74" s="9">
        <v>5607300605</v>
      </c>
      <c r="I74" s="9"/>
      <c r="J74" s="9">
        <v>0</v>
      </c>
      <c r="K74" s="9"/>
      <c r="L74" s="9">
        <v>77066081</v>
      </c>
    </row>
    <row r="75" spans="1:12" ht="18" customHeight="1">
      <c r="A75" s="83" t="s">
        <v>75</v>
      </c>
      <c r="E75" s="84"/>
      <c r="F75" s="9">
        <v>325901044</v>
      </c>
      <c r="G75" s="9"/>
      <c r="H75" s="9">
        <v>293028459</v>
      </c>
      <c r="I75" s="9"/>
      <c r="J75" s="9">
        <v>211745912</v>
      </c>
      <c r="K75" s="9"/>
      <c r="L75" s="9">
        <v>193537619</v>
      </c>
    </row>
    <row r="76" spans="1:12" ht="18" customHeight="1">
      <c r="A76" s="83" t="s">
        <v>101</v>
      </c>
      <c r="E76" s="84"/>
      <c r="F76" s="9">
        <v>1223487217</v>
      </c>
      <c r="G76" s="9"/>
      <c r="H76" s="9">
        <v>1388774687</v>
      </c>
      <c r="I76" s="9"/>
      <c r="J76" s="9">
        <v>0</v>
      </c>
      <c r="K76" s="9"/>
      <c r="L76" s="9">
        <v>0</v>
      </c>
    </row>
    <row r="77" spans="1:12" ht="18" customHeight="1">
      <c r="A77" s="83" t="s">
        <v>113</v>
      </c>
      <c r="E77" s="84"/>
      <c r="F77" s="9">
        <v>36231725</v>
      </c>
      <c r="G77" s="9"/>
      <c r="H77" s="9">
        <v>98294590</v>
      </c>
      <c r="I77" s="9"/>
      <c r="J77" s="9">
        <v>0</v>
      </c>
      <c r="K77" s="9"/>
      <c r="L77" s="9">
        <v>0</v>
      </c>
    </row>
    <row r="78" spans="1:12" ht="18" customHeight="1">
      <c r="A78" s="61" t="s">
        <v>26</v>
      </c>
      <c r="B78" s="61"/>
      <c r="D78" s="75"/>
      <c r="E78" s="74"/>
      <c r="F78" s="76">
        <f>SUM(F69:F77)</f>
        <v>73218323051</v>
      </c>
      <c r="G78" s="9"/>
      <c r="H78" s="76">
        <f>SUM(H69:H77)</f>
        <v>93001706986</v>
      </c>
      <c r="I78" s="87"/>
      <c r="J78" s="76">
        <f>SUM(J69:J77)</f>
        <v>8228796325</v>
      </c>
      <c r="K78" s="9"/>
      <c r="L78" s="76">
        <f>SUM(L69:L77)</f>
        <v>28757299294</v>
      </c>
    </row>
    <row r="79" spans="1:12" ht="7.5" customHeight="1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</row>
    <row r="80" spans="1:12" ht="18" customHeight="1">
      <c r="A80" s="61" t="s">
        <v>27</v>
      </c>
      <c r="B80" s="61"/>
      <c r="C80" s="61"/>
      <c r="D80" s="75"/>
      <c r="E80" s="74"/>
      <c r="F80" s="42">
        <f>F66+F78</f>
        <v>106345494479</v>
      </c>
      <c r="G80" s="9"/>
      <c r="H80" s="42">
        <f>H66+H78</f>
        <v>122175012246</v>
      </c>
      <c r="I80" s="28"/>
      <c r="J80" s="42">
        <f>J66+J78</f>
        <v>36890783034</v>
      </c>
      <c r="K80" s="9"/>
      <c r="L80" s="42">
        <f>L66+L78</f>
        <v>35270033758</v>
      </c>
    </row>
    <row r="81" spans="1:12" ht="7.5" customHeight="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1:12" ht="17.100000000000001" customHeight="1">
      <c r="A82" s="64" t="s">
        <v>81</v>
      </c>
      <c r="E82" s="84"/>
      <c r="F82" s="9"/>
      <c r="G82" s="9"/>
      <c r="H82" s="9"/>
      <c r="I82" s="9"/>
      <c r="J82" s="9"/>
      <c r="K82" s="9"/>
      <c r="L82" s="9"/>
    </row>
    <row r="83" spans="1:12" ht="16.5" customHeight="1">
      <c r="A83" s="83" t="s">
        <v>64</v>
      </c>
      <c r="D83" s="24">
        <v>13</v>
      </c>
      <c r="E83" s="84"/>
      <c r="F83" s="9"/>
      <c r="G83" s="9"/>
      <c r="H83" s="9"/>
      <c r="I83" s="9"/>
      <c r="J83" s="9"/>
      <c r="K83" s="9"/>
      <c r="L83" s="9"/>
    </row>
    <row r="84" spans="1:12" ht="18" customHeight="1">
      <c r="B84" s="83" t="s">
        <v>92</v>
      </c>
      <c r="E84" s="84"/>
      <c r="F84" s="9"/>
      <c r="G84" s="9"/>
      <c r="H84" s="9"/>
      <c r="I84" s="9"/>
      <c r="J84" s="9"/>
      <c r="K84" s="9"/>
      <c r="L84" s="9"/>
    </row>
    <row r="85" spans="1:12" ht="18" customHeight="1">
      <c r="B85" s="178" t="s">
        <v>264</v>
      </c>
      <c r="C85" s="179"/>
      <c r="E85" s="84"/>
    </row>
    <row r="86" spans="1:12" ht="18" customHeight="1" thickBot="1">
      <c r="B86" s="178"/>
      <c r="C86" s="180" t="s">
        <v>265</v>
      </c>
      <c r="E86" s="84"/>
      <c r="F86" s="88">
        <v>22192307700</v>
      </c>
      <c r="G86" s="9"/>
      <c r="H86" s="88">
        <v>22192307700</v>
      </c>
      <c r="I86" s="9"/>
      <c r="J86" s="88">
        <v>22192307700</v>
      </c>
      <c r="K86" s="9"/>
      <c r="L86" s="88">
        <v>22192307700</v>
      </c>
    </row>
    <row r="87" spans="1:12" ht="18" customHeight="1" thickTop="1">
      <c r="B87" s="83" t="s">
        <v>93</v>
      </c>
      <c r="E87" s="84"/>
    </row>
    <row r="88" spans="1:12" ht="18" customHeight="1">
      <c r="B88" s="178" t="s">
        <v>266</v>
      </c>
      <c r="C88" s="179"/>
      <c r="E88" s="84"/>
    </row>
    <row r="89" spans="1:12" ht="15.6" customHeight="1">
      <c r="B89" s="178"/>
      <c r="C89" s="180" t="s">
        <v>265</v>
      </c>
      <c r="E89" s="84"/>
      <c r="F89" s="9">
        <v>21749999850</v>
      </c>
      <c r="G89" s="9"/>
      <c r="H89" s="9">
        <v>21749999850</v>
      </c>
      <c r="I89" s="9"/>
      <c r="J89" s="9">
        <v>21749999850</v>
      </c>
      <c r="K89" s="9"/>
      <c r="L89" s="9">
        <v>21749999850</v>
      </c>
    </row>
    <row r="90" spans="1:12" ht="18" customHeight="1">
      <c r="A90" s="83" t="s">
        <v>67</v>
      </c>
      <c r="D90" s="24">
        <v>14</v>
      </c>
      <c r="E90" s="84"/>
      <c r="F90" s="9">
        <v>19279777633</v>
      </c>
      <c r="G90" s="11"/>
      <c r="H90" s="9">
        <v>19279777633</v>
      </c>
      <c r="I90" s="9"/>
      <c r="J90" s="9">
        <v>19279777633</v>
      </c>
      <c r="K90" s="11"/>
      <c r="L90" s="9">
        <v>19279777633</v>
      </c>
    </row>
    <row r="91" spans="1:12" ht="18" customHeight="1">
      <c r="A91" s="83" t="s">
        <v>114</v>
      </c>
      <c r="E91" s="84"/>
      <c r="F91" s="9">
        <v>0</v>
      </c>
      <c r="G91" s="11"/>
      <c r="H91" s="9">
        <v>0</v>
      </c>
      <c r="I91" s="9"/>
      <c r="J91" s="14">
        <v>221308748</v>
      </c>
      <c r="K91" s="11"/>
      <c r="L91" s="14">
        <v>221308748</v>
      </c>
    </row>
    <row r="92" spans="1:12" ht="18" customHeight="1">
      <c r="A92" s="83" t="s">
        <v>28</v>
      </c>
      <c r="F92" s="9"/>
      <c r="G92" s="11"/>
      <c r="H92" s="9"/>
      <c r="I92" s="9"/>
      <c r="J92" s="9"/>
      <c r="K92" s="11"/>
      <c r="L92" s="9"/>
    </row>
    <row r="93" spans="1:12" ht="18" customHeight="1">
      <c r="A93" s="29"/>
      <c r="B93" s="83" t="s">
        <v>94</v>
      </c>
      <c r="E93" s="84"/>
      <c r="F93" s="9"/>
      <c r="G93" s="11"/>
      <c r="H93" s="9"/>
      <c r="I93" s="9"/>
      <c r="J93" s="9"/>
      <c r="K93" s="11"/>
      <c r="L93" s="9"/>
    </row>
    <row r="94" spans="1:12" ht="18" customHeight="1">
      <c r="A94" s="29" t="s">
        <v>95</v>
      </c>
      <c r="D94" s="24">
        <v>14</v>
      </c>
      <c r="E94" s="84"/>
      <c r="F94" s="9">
        <v>2219230770</v>
      </c>
      <c r="G94" s="11"/>
      <c r="H94" s="9">
        <v>1638780000</v>
      </c>
      <c r="I94" s="9"/>
      <c r="J94" s="9">
        <v>2219230770</v>
      </c>
      <c r="K94" s="11"/>
      <c r="L94" s="9">
        <v>1638780000</v>
      </c>
    </row>
    <row r="95" spans="1:12" ht="18" customHeight="1">
      <c r="A95" s="29"/>
      <c r="B95" s="83" t="s">
        <v>44</v>
      </c>
      <c r="E95" s="84"/>
      <c r="F95" s="9">
        <v>60927822828</v>
      </c>
      <c r="G95" s="11"/>
      <c r="H95" s="9">
        <v>59821028087</v>
      </c>
      <c r="I95" s="9"/>
      <c r="J95" s="9">
        <v>32083870316</v>
      </c>
      <c r="K95" s="11"/>
      <c r="L95" s="9">
        <v>35071141316</v>
      </c>
    </row>
    <row r="96" spans="1:12" ht="18" customHeight="1">
      <c r="A96" s="29" t="s">
        <v>82</v>
      </c>
      <c r="E96" s="84"/>
      <c r="F96" s="27">
        <v>-6179449481</v>
      </c>
      <c r="G96" s="11"/>
      <c r="H96" s="27">
        <v>-4460976921</v>
      </c>
      <c r="I96" s="9"/>
      <c r="J96" s="27">
        <v>96654269</v>
      </c>
      <c r="K96" s="11"/>
      <c r="L96" s="27">
        <v>489808016</v>
      </c>
    </row>
    <row r="97" spans="1:12" ht="18" customHeight="1">
      <c r="A97" s="48" t="s">
        <v>220</v>
      </c>
      <c r="B97" s="61"/>
      <c r="C97" s="61"/>
      <c r="E97" s="74"/>
      <c r="F97" s="32">
        <f>SUM(F89:F96)</f>
        <v>97997381600</v>
      </c>
      <c r="G97" s="28"/>
      <c r="H97" s="32">
        <f>SUM(H89:H96)</f>
        <v>98028608649</v>
      </c>
      <c r="I97" s="28"/>
      <c r="J97" s="32">
        <f>SUM(J89:J96)</f>
        <v>75650841586</v>
      </c>
      <c r="K97" s="28"/>
      <c r="L97" s="32">
        <f>SUM(L89:L96)</f>
        <v>78450815563</v>
      </c>
    </row>
    <row r="98" spans="1:12" ht="18" customHeight="1">
      <c r="A98" s="103" t="s">
        <v>29</v>
      </c>
      <c r="B98" s="15"/>
      <c r="C98" s="15"/>
      <c r="D98" s="15"/>
      <c r="E98" s="15"/>
      <c r="F98" s="9">
        <v>9136071824</v>
      </c>
      <c r="G98" s="11"/>
      <c r="H98" s="9">
        <v>9374660296</v>
      </c>
      <c r="I98" s="9"/>
      <c r="J98" s="14">
        <v>0</v>
      </c>
      <c r="K98" s="11"/>
      <c r="L98" s="14">
        <v>0</v>
      </c>
    </row>
    <row r="99" spans="1:12" ht="18" customHeight="1">
      <c r="A99" s="15" t="s">
        <v>83</v>
      </c>
      <c r="B99" s="15"/>
      <c r="C99" s="15"/>
      <c r="D99" s="15"/>
      <c r="E99" s="15"/>
      <c r="F99" s="72">
        <f>SUM(F97:F98)</f>
        <v>107133453424</v>
      </c>
      <c r="G99" s="28"/>
      <c r="H99" s="72">
        <f>SUM(H97:H98)</f>
        <v>107403268945</v>
      </c>
      <c r="I99" s="28"/>
      <c r="J99" s="72">
        <f>SUM(J97:J98)</f>
        <v>75650841586</v>
      </c>
      <c r="K99" s="28"/>
      <c r="L99" s="72">
        <f>SUM(L97:L98)</f>
        <v>78450815563</v>
      </c>
    </row>
    <row r="100" spans="1:12" ht="11.45" customHeight="1">
      <c r="A100" s="15"/>
      <c r="B100" s="15"/>
      <c r="C100" s="15"/>
      <c r="D100" s="15"/>
      <c r="E100" s="15"/>
      <c r="F100" s="28"/>
      <c r="G100" s="28"/>
      <c r="H100" s="28"/>
      <c r="I100" s="28"/>
      <c r="J100" s="28"/>
      <c r="K100" s="28"/>
      <c r="L100" s="28"/>
    </row>
    <row r="101" spans="1:12" ht="18" customHeight="1" thickBot="1">
      <c r="A101" s="48" t="s">
        <v>84</v>
      </c>
      <c r="B101" s="61"/>
      <c r="C101" s="61"/>
      <c r="D101" s="62"/>
      <c r="E101" s="74"/>
      <c r="F101" s="77">
        <f>SUM(F80,F99)</f>
        <v>213478947903</v>
      </c>
      <c r="G101" s="28"/>
      <c r="H101" s="77">
        <f>SUM(H80,H99)</f>
        <v>229578281191</v>
      </c>
      <c r="I101" s="28"/>
      <c r="J101" s="77">
        <f>SUM(J80,J99)</f>
        <v>112541624620</v>
      </c>
      <c r="K101" s="28"/>
      <c r="L101" s="77">
        <f>SUM(L80,L99)</f>
        <v>113720849321</v>
      </c>
    </row>
    <row r="102" spans="1:12" ht="11.45" customHeight="1" thickTop="1">
      <c r="A102" s="15"/>
      <c r="B102" s="15"/>
      <c r="C102" s="15"/>
      <c r="D102" s="15"/>
      <c r="E102" s="15"/>
      <c r="F102" s="28"/>
      <c r="G102" s="28"/>
      <c r="H102" s="28"/>
      <c r="I102" s="28"/>
      <c r="J102" s="28"/>
      <c r="K102" s="28"/>
      <c r="L102" s="28"/>
    </row>
    <row r="103" spans="1:12" ht="18" customHeight="1">
      <c r="F103" s="41"/>
      <c r="G103" s="41"/>
      <c r="H103" s="41"/>
      <c r="I103" s="41"/>
      <c r="J103" s="41"/>
      <c r="K103" s="41"/>
      <c r="L103" s="41"/>
    </row>
    <row r="104" spans="1:12" ht="18" customHeight="1">
      <c r="F104" s="41"/>
      <c r="G104" s="41"/>
      <c r="H104" s="41"/>
      <c r="I104" s="41"/>
      <c r="J104" s="41"/>
      <c r="K104" s="41"/>
      <c r="L104" s="41"/>
    </row>
  </sheetData>
  <mergeCells count="15">
    <mergeCell ref="F51:H51"/>
    <mergeCell ref="J51:L51"/>
    <mergeCell ref="F54:L54"/>
    <mergeCell ref="A60:C60"/>
    <mergeCell ref="F50:I50"/>
    <mergeCell ref="J50:L50"/>
    <mergeCell ref="F49:I49"/>
    <mergeCell ref="J49:L49"/>
    <mergeCell ref="F6:H6"/>
    <mergeCell ref="J6:L6"/>
    <mergeCell ref="F4:I4"/>
    <mergeCell ref="J4:L4"/>
    <mergeCell ref="F5:I5"/>
    <mergeCell ref="J5:L5"/>
    <mergeCell ref="F9:L9"/>
  </mergeCells>
  <pageMargins left="0.6" right="0.6" top="0.48" bottom="0.5" header="0.5" footer="0.5"/>
  <pageSetup paperSize="9" scale="73" firstPageNumber="5" orientation="portrait" useFirstPageNumber="1" r:id="rId1"/>
  <headerFooter>
    <oddFooter>&amp;L&amp;"Times New Roman,Regular"The accompanying notes form an integral part of the financial statements.
&amp;C&amp;"Times New Roman,Regular"&amp;P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4"/>
  <sheetViews>
    <sheetView view="pageBreakPreview" zoomScale="90" zoomScaleNormal="90" zoomScaleSheetLayoutView="90" workbookViewId="0"/>
  </sheetViews>
  <sheetFormatPr defaultColWidth="9.125" defaultRowHeight="18" customHeight="1"/>
  <cols>
    <col min="1" max="2" width="2.625" style="22" customWidth="1"/>
    <col min="3" max="3" width="46.5" style="22" customWidth="1"/>
    <col min="4" max="4" width="9" style="33" bestFit="1" customWidth="1"/>
    <col min="5" max="5" width="0.875" style="60" customWidth="1"/>
    <col min="6" max="6" width="15.125" style="22" bestFit="1" customWidth="1"/>
    <col min="7" max="7" width="0.875" style="60" customWidth="1"/>
    <col min="8" max="8" width="15.125" style="22" bestFit="1" customWidth="1"/>
    <col min="9" max="9" width="0.875" style="22" customWidth="1"/>
    <col min="10" max="10" width="14.625" style="22" customWidth="1"/>
    <col min="11" max="11" width="0.875" style="22" customWidth="1"/>
    <col min="12" max="12" width="14.625" style="22" customWidth="1"/>
    <col min="13" max="16384" width="9.125" style="22"/>
  </cols>
  <sheetData>
    <row r="1" spans="1:12" s="16" customFormat="1" ht="18" customHeight="1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90"/>
      <c r="L1" s="1"/>
    </row>
    <row r="2" spans="1:12" s="16" customFormat="1" ht="18" customHeight="1">
      <c r="A2" s="17" t="s">
        <v>157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7.100000000000001" customHeight="1">
      <c r="A3" s="18"/>
      <c r="B3" s="19"/>
      <c r="C3" s="19"/>
      <c r="D3" s="21"/>
      <c r="E3" s="20"/>
      <c r="G3" s="20"/>
      <c r="I3" s="23"/>
      <c r="J3" s="20"/>
      <c r="K3" s="20"/>
      <c r="L3" s="20"/>
    </row>
    <row r="4" spans="1:12" ht="18" customHeight="1">
      <c r="A4" s="19"/>
      <c r="B4" s="19"/>
      <c r="C4" s="19"/>
      <c r="D4" s="21"/>
      <c r="E4" s="21"/>
      <c r="F4" s="185" t="s">
        <v>0</v>
      </c>
      <c r="G4" s="185"/>
      <c r="H4" s="185"/>
      <c r="I4" s="102"/>
      <c r="J4" s="185" t="s">
        <v>1</v>
      </c>
      <c r="K4" s="185"/>
      <c r="L4" s="185"/>
    </row>
    <row r="5" spans="1:12" ht="18" customHeight="1">
      <c r="A5" s="19"/>
      <c r="B5" s="19"/>
      <c r="C5" s="19"/>
      <c r="D5" s="24"/>
      <c r="E5" s="24"/>
      <c r="F5" s="185" t="s">
        <v>2</v>
      </c>
      <c r="G5" s="185"/>
      <c r="H5" s="185"/>
      <c r="I5" s="25"/>
      <c r="J5" s="185" t="s">
        <v>2</v>
      </c>
      <c r="K5" s="185"/>
      <c r="L5" s="185"/>
    </row>
    <row r="6" spans="1:12" s="5" customFormat="1" ht="18" customHeight="1">
      <c r="A6" s="4"/>
      <c r="C6" s="4"/>
      <c r="D6" s="6"/>
      <c r="E6" s="6"/>
      <c r="F6" s="187" t="s">
        <v>158</v>
      </c>
      <c r="G6" s="187"/>
      <c r="H6" s="187"/>
      <c r="I6" s="26"/>
      <c r="J6" s="187" t="s">
        <v>158</v>
      </c>
      <c r="K6" s="187"/>
      <c r="L6" s="187"/>
    </row>
    <row r="7" spans="1:12" ht="18" customHeight="1">
      <c r="A7" s="19"/>
      <c r="B7" s="19"/>
      <c r="C7" s="19"/>
      <c r="D7" s="24" t="s">
        <v>268</v>
      </c>
      <c r="E7" s="7"/>
      <c r="F7" s="8" t="s">
        <v>236</v>
      </c>
      <c r="G7" s="7"/>
      <c r="H7" s="8" t="s">
        <v>203</v>
      </c>
      <c r="I7" s="93"/>
      <c r="J7" s="8" t="s">
        <v>236</v>
      </c>
      <c r="K7" s="7"/>
      <c r="L7" s="8" t="s">
        <v>203</v>
      </c>
    </row>
    <row r="8" spans="1:12" ht="18" customHeight="1">
      <c r="A8" s="19"/>
      <c r="B8" s="19"/>
      <c r="C8" s="19"/>
      <c r="D8" s="24"/>
      <c r="E8" s="7"/>
      <c r="F8" s="8"/>
      <c r="G8" s="7"/>
      <c r="H8" s="8"/>
      <c r="I8" s="93"/>
      <c r="J8" s="8"/>
      <c r="K8" s="7"/>
      <c r="L8" s="8"/>
    </row>
    <row r="9" spans="1:12" ht="18" customHeight="1">
      <c r="A9" s="19"/>
      <c r="B9" s="19"/>
      <c r="C9" s="19"/>
      <c r="D9" s="24"/>
      <c r="E9" s="24"/>
      <c r="F9" s="186" t="s">
        <v>159</v>
      </c>
      <c r="G9" s="186"/>
      <c r="H9" s="186"/>
      <c r="I9" s="186"/>
      <c r="J9" s="186"/>
      <c r="K9" s="186"/>
      <c r="L9" s="186"/>
    </row>
    <row r="10" spans="1:12" ht="18" customHeight="1">
      <c r="A10" s="22" t="s">
        <v>90</v>
      </c>
      <c r="D10" s="24" t="s">
        <v>240</v>
      </c>
      <c r="E10" s="9"/>
      <c r="F10" s="9">
        <v>41238526835</v>
      </c>
      <c r="G10" s="9"/>
      <c r="H10" s="9">
        <v>71882029519</v>
      </c>
      <c r="I10" s="9"/>
      <c r="J10" s="9">
        <v>0</v>
      </c>
      <c r="K10" s="9"/>
      <c r="L10" s="9">
        <v>0</v>
      </c>
    </row>
    <row r="11" spans="1:12" ht="18" customHeight="1">
      <c r="A11" s="22" t="s">
        <v>174</v>
      </c>
      <c r="D11" s="24">
        <v>4</v>
      </c>
      <c r="E11" s="9"/>
      <c r="F11" s="9">
        <v>2436622679</v>
      </c>
      <c r="G11" s="9"/>
      <c r="H11" s="9">
        <v>2843190606</v>
      </c>
      <c r="I11" s="9"/>
      <c r="J11" s="9">
        <v>0</v>
      </c>
      <c r="K11" s="9"/>
      <c r="L11" s="9">
        <v>0</v>
      </c>
    </row>
    <row r="12" spans="1:12" ht="18" customHeight="1">
      <c r="A12" s="22" t="s">
        <v>91</v>
      </c>
      <c r="D12" s="24" t="s">
        <v>247</v>
      </c>
      <c r="E12" s="9"/>
      <c r="F12" s="27">
        <v>-37754853493</v>
      </c>
      <c r="G12" s="9"/>
      <c r="H12" s="27">
        <v>-69286595909</v>
      </c>
      <c r="I12" s="9"/>
      <c r="J12" s="27">
        <v>0</v>
      </c>
      <c r="K12" s="9"/>
      <c r="L12" s="27">
        <v>0</v>
      </c>
    </row>
    <row r="13" spans="1:12" ht="18" customHeight="1">
      <c r="A13" s="19" t="s">
        <v>30</v>
      </c>
      <c r="B13" s="19"/>
      <c r="D13" s="24"/>
      <c r="E13" s="28"/>
      <c r="F13" s="28">
        <f>SUM(F10:F12)</f>
        <v>5920296021</v>
      </c>
      <c r="G13" s="28"/>
      <c r="H13" s="28">
        <f>SUM(H10:H12)</f>
        <v>5438624216</v>
      </c>
      <c r="I13" s="28"/>
      <c r="J13" s="28">
        <f>SUM(J10:J12)</f>
        <v>0</v>
      </c>
      <c r="K13" s="28"/>
      <c r="L13" s="28">
        <f>SUM(L10:L12)</f>
        <v>0</v>
      </c>
    </row>
    <row r="14" spans="1:12" ht="9.9499999999999993" customHeight="1">
      <c r="A14" s="18"/>
      <c r="B14" s="19"/>
      <c r="C14" s="19"/>
      <c r="D14" s="21"/>
      <c r="E14" s="20"/>
      <c r="G14" s="20"/>
      <c r="I14" s="23"/>
      <c r="J14" s="20"/>
      <c r="K14" s="20"/>
      <c r="L14" s="20"/>
    </row>
    <row r="15" spans="1:12" ht="18" customHeight="1">
      <c r="A15" s="22" t="s">
        <v>54</v>
      </c>
      <c r="D15" s="24">
        <v>4</v>
      </c>
      <c r="E15" s="9"/>
      <c r="F15" s="9">
        <v>300954131</v>
      </c>
      <c r="G15" s="9"/>
      <c r="H15" s="9">
        <v>275444865</v>
      </c>
      <c r="I15" s="9"/>
      <c r="J15" s="9">
        <v>462940898</v>
      </c>
      <c r="K15" s="9"/>
      <c r="L15" s="9">
        <v>503615559</v>
      </c>
    </row>
    <row r="16" spans="1:12" ht="18" customHeight="1">
      <c r="A16" s="22" t="s">
        <v>32</v>
      </c>
      <c r="D16" s="24">
        <v>4</v>
      </c>
      <c r="E16" s="9"/>
      <c r="F16" s="9">
        <v>1830732915</v>
      </c>
      <c r="G16" s="9"/>
      <c r="H16" s="9">
        <v>499612544</v>
      </c>
      <c r="I16" s="9"/>
      <c r="J16" s="9">
        <v>276022195</v>
      </c>
      <c r="K16" s="9"/>
      <c r="L16" s="9">
        <v>235467126</v>
      </c>
    </row>
    <row r="17" spans="1:12" ht="18" customHeight="1">
      <c r="A17" s="22" t="s">
        <v>31</v>
      </c>
      <c r="D17" s="24" t="s">
        <v>241</v>
      </c>
      <c r="E17" s="9"/>
      <c r="F17" s="9">
        <v>17352269</v>
      </c>
      <c r="G17" s="9"/>
      <c r="H17" s="9">
        <v>26513791</v>
      </c>
      <c r="I17" s="9"/>
      <c r="J17" s="9">
        <v>2171830423</v>
      </c>
      <c r="K17" s="9"/>
      <c r="L17" s="9">
        <v>2484409404</v>
      </c>
    </row>
    <row r="18" spans="1:12" ht="18" customHeight="1">
      <c r="A18" s="22" t="s">
        <v>33</v>
      </c>
      <c r="D18" s="24" t="s">
        <v>246</v>
      </c>
      <c r="E18" s="9"/>
      <c r="F18" s="9">
        <v>1008741633</v>
      </c>
      <c r="G18" s="9"/>
      <c r="H18" s="9">
        <v>209055021</v>
      </c>
      <c r="I18" s="9"/>
      <c r="J18" s="9">
        <v>23198083</v>
      </c>
      <c r="K18" s="9"/>
      <c r="L18" s="9">
        <v>19875186</v>
      </c>
    </row>
    <row r="19" spans="1:12" ht="18" customHeight="1">
      <c r="A19" s="22" t="s">
        <v>34</v>
      </c>
      <c r="D19" s="24" t="s">
        <v>247</v>
      </c>
      <c r="E19" s="9"/>
      <c r="F19" s="9">
        <v>-3037429146</v>
      </c>
      <c r="G19" s="9"/>
      <c r="H19" s="9">
        <v>-2778700632</v>
      </c>
      <c r="I19" s="9"/>
      <c r="J19" s="9">
        <v>-922182136</v>
      </c>
      <c r="K19" s="9"/>
      <c r="L19" s="9">
        <v>-1078091785</v>
      </c>
    </row>
    <row r="20" spans="1:12" ht="18" customHeight="1">
      <c r="A20" s="22" t="s">
        <v>223</v>
      </c>
      <c r="D20" s="24"/>
      <c r="E20" s="9"/>
      <c r="F20" s="9">
        <v>0</v>
      </c>
      <c r="G20" s="9"/>
      <c r="H20" s="9">
        <v>661079766</v>
      </c>
      <c r="I20" s="9"/>
      <c r="J20" s="9">
        <v>0</v>
      </c>
      <c r="K20" s="9"/>
      <c r="L20" s="9">
        <v>0</v>
      </c>
    </row>
    <row r="21" spans="1:12" ht="18" customHeight="1">
      <c r="A21" s="22" t="s">
        <v>60</v>
      </c>
      <c r="D21" s="24"/>
      <c r="E21" s="9"/>
      <c r="F21" s="9">
        <v>133450269</v>
      </c>
      <c r="G21" s="9"/>
      <c r="H21" s="9">
        <v>-30132370</v>
      </c>
      <c r="I21" s="9"/>
      <c r="J21" s="9">
        <v>-18452909</v>
      </c>
      <c r="K21" s="9"/>
      <c r="L21" s="9">
        <v>79070896</v>
      </c>
    </row>
    <row r="22" spans="1:12" ht="18" customHeight="1">
      <c r="A22" s="22" t="s">
        <v>119</v>
      </c>
      <c r="D22" s="24"/>
      <c r="E22" s="9"/>
      <c r="F22" s="9">
        <v>792661750</v>
      </c>
      <c r="G22" s="9"/>
      <c r="H22" s="9">
        <v>-102457722</v>
      </c>
      <c r="I22" s="9"/>
      <c r="J22" s="9">
        <v>0</v>
      </c>
      <c r="K22" s="9"/>
      <c r="L22" s="9">
        <v>0</v>
      </c>
    </row>
    <row r="23" spans="1:12" ht="18" customHeight="1">
      <c r="A23" s="29" t="s">
        <v>35</v>
      </c>
      <c r="D23" s="24">
        <v>4</v>
      </c>
      <c r="E23" s="30"/>
      <c r="F23" s="9">
        <v>-4442618930</v>
      </c>
      <c r="G23" s="30"/>
      <c r="H23" s="9">
        <v>-2976667556</v>
      </c>
      <c r="I23" s="30"/>
      <c r="J23" s="9">
        <v>-923940136</v>
      </c>
      <c r="K23" s="30"/>
      <c r="L23" s="9">
        <v>-347775305</v>
      </c>
    </row>
    <row r="24" spans="1:12" ht="18" customHeight="1">
      <c r="A24" s="29" t="s">
        <v>120</v>
      </c>
      <c r="D24" s="24"/>
      <c r="E24" s="30"/>
      <c r="F24" s="9"/>
      <c r="G24" s="30"/>
      <c r="H24" s="9"/>
      <c r="I24" s="30"/>
      <c r="J24" s="9"/>
      <c r="K24" s="30"/>
      <c r="L24" s="9"/>
    </row>
    <row r="25" spans="1:12" ht="18" customHeight="1">
      <c r="A25" s="29"/>
      <c r="B25" s="22" t="s">
        <v>121</v>
      </c>
      <c r="D25" s="24">
        <v>8</v>
      </c>
      <c r="E25" s="31"/>
      <c r="F25" s="9">
        <v>3815195091</v>
      </c>
      <c r="G25" s="31"/>
      <c r="H25" s="9">
        <v>5391157218</v>
      </c>
      <c r="I25" s="31"/>
      <c r="J25" s="9">
        <v>0</v>
      </c>
      <c r="K25" s="31"/>
      <c r="L25" s="9">
        <v>0</v>
      </c>
    </row>
    <row r="26" spans="1:12" ht="18" customHeight="1">
      <c r="A26" s="19" t="s">
        <v>36</v>
      </c>
      <c r="D26" s="24"/>
      <c r="E26" s="28"/>
      <c r="F26" s="32">
        <f>SUM(F13:F25)</f>
        <v>6339336003</v>
      </c>
      <c r="G26" s="28"/>
      <c r="H26" s="32">
        <f>SUM(H13:H25)</f>
        <v>6613529141</v>
      </c>
      <c r="I26" s="28"/>
      <c r="J26" s="32">
        <f>SUM(J13:J25)</f>
        <v>1069416418</v>
      </c>
      <c r="K26" s="28"/>
      <c r="L26" s="32">
        <f>SUM(L13:L25)</f>
        <v>1896571081</v>
      </c>
    </row>
    <row r="27" spans="1:12" ht="18" customHeight="1">
      <c r="A27" s="29" t="s">
        <v>189</v>
      </c>
      <c r="D27" s="33">
        <v>18</v>
      </c>
      <c r="E27" s="30"/>
      <c r="F27" s="27">
        <v>-860308901</v>
      </c>
      <c r="G27" s="30"/>
      <c r="H27" s="27">
        <v>-937344240</v>
      </c>
      <c r="I27" s="30"/>
      <c r="J27" s="27">
        <v>3763328</v>
      </c>
      <c r="K27" s="30"/>
      <c r="L27" s="27">
        <v>6888458</v>
      </c>
    </row>
    <row r="28" spans="1:12" ht="18" customHeight="1">
      <c r="A28" s="19" t="s">
        <v>169</v>
      </c>
      <c r="C28" s="19"/>
      <c r="D28" s="35"/>
      <c r="E28" s="34"/>
      <c r="F28" s="36">
        <f>SUM(F26:F27)</f>
        <v>5479027102</v>
      </c>
      <c r="G28" s="34"/>
      <c r="H28" s="36">
        <f>SUM(H26:H27)</f>
        <v>5676184901</v>
      </c>
      <c r="I28" s="34"/>
      <c r="J28" s="36">
        <f>SUM(J26:J27)</f>
        <v>1073179746</v>
      </c>
      <c r="K28" s="34"/>
      <c r="L28" s="36">
        <f>SUM(L26:L27)</f>
        <v>1903459539</v>
      </c>
    </row>
    <row r="29" spans="1:12" ht="14.1" customHeight="1">
      <c r="A29" s="18"/>
      <c r="B29" s="19"/>
      <c r="C29" s="19"/>
      <c r="D29" s="21"/>
      <c r="E29" s="20"/>
      <c r="G29" s="20"/>
      <c r="I29" s="23"/>
      <c r="J29" s="20"/>
      <c r="K29" s="20"/>
      <c r="L29" s="20"/>
    </row>
    <row r="30" spans="1:12" ht="18" customHeight="1">
      <c r="A30" s="19" t="s">
        <v>103</v>
      </c>
      <c r="C30" s="19"/>
      <c r="D30" s="35"/>
      <c r="E30" s="37"/>
      <c r="F30" s="38"/>
      <c r="G30" s="37"/>
      <c r="H30" s="38"/>
      <c r="I30" s="37"/>
      <c r="J30" s="38"/>
      <c r="K30" s="39"/>
      <c r="L30" s="38"/>
    </row>
    <row r="31" spans="1:12" ht="18" customHeight="1">
      <c r="A31" s="40" t="s">
        <v>77</v>
      </c>
      <c r="C31" s="19"/>
      <c r="D31" s="35"/>
      <c r="E31" s="38"/>
      <c r="F31" s="28"/>
      <c r="G31" s="38"/>
      <c r="H31" s="28"/>
      <c r="I31" s="38"/>
      <c r="J31" s="28"/>
      <c r="K31" s="38"/>
      <c r="L31" s="28"/>
    </row>
    <row r="32" spans="1:12" ht="18" customHeight="1">
      <c r="A32" s="22" t="s">
        <v>116</v>
      </c>
      <c r="E32" s="37"/>
      <c r="F32" s="9">
        <v>-455388454</v>
      </c>
      <c r="G32" s="37"/>
      <c r="H32" s="9">
        <v>-222097212</v>
      </c>
      <c r="I32" s="37"/>
      <c r="J32" s="9">
        <v>0</v>
      </c>
      <c r="K32" s="39"/>
      <c r="L32" s="9">
        <v>0</v>
      </c>
    </row>
    <row r="33" spans="1:12" ht="18" customHeight="1">
      <c r="A33" s="22" t="s">
        <v>252</v>
      </c>
      <c r="E33" s="37"/>
      <c r="F33" s="9">
        <v>-175643647</v>
      </c>
      <c r="G33" s="37"/>
      <c r="H33" s="9">
        <v>-210511392</v>
      </c>
      <c r="I33" s="37"/>
      <c r="J33" s="9">
        <v>0</v>
      </c>
      <c r="K33" s="39"/>
      <c r="L33" s="9">
        <v>0</v>
      </c>
    </row>
    <row r="34" spans="1:12" ht="18" customHeight="1">
      <c r="A34" s="22" t="s">
        <v>253</v>
      </c>
      <c r="E34" s="22"/>
      <c r="G34" s="41"/>
      <c r="I34" s="41"/>
      <c r="J34" s="41"/>
      <c r="K34" s="41"/>
      <c r="L34" s="41"/>
    </row>
    <row r="35" spans="1:12" ht="18" customHeight="1">
      <c r="B35" s="22" t="s">
        <v>117</v>
      </c>
      <c r="D35" s="33">
        <v>8</v>
      </c>
      <c r="E35" s="37"/>
      <c r="F35" s="9">
        <v>-1091708281</v>
      </c>
      <c r="G35" s="37"/>
      <c r="H35" s="9">
        <v>1765371505</v>
      </c>
      <c r="I35" s="37"/>
      <c r="J35" s="9">
        <v>0</v>
      </c>
      <c r="K35" s="39"/>
      <c r="L35" s="9">
        <v>0</v>
      </c>
    </row>
    <row r="36" spans="1:12" ht="18" customHeight="1">
      <c r="A36" s="22" t="s">
        <v>190</v>
      </c>
      <c r="D36" s="33">
        <v>18</v>
      </c>
      <c r="E36" s="37"/>
      <c r="F36" s="9">
        <v>513443756</v>
      </c>
      <c r="G36" s="37"/>
      <c r="H36" s="9">
        <v>-207018824</v>
      </c>
      <c r="I36" s="37"/>
      <c r="J36" s="9">
        <v>0</v>
      </c>
      <c r="K36" s="39"/>
      <c r="L36" s="9">
        <v>0</v>
      </c>
    </row>
    <row r="37" spans="1:12" s="19" customFormat="1" ht="18" customHeight="1">
      <c r="A37" s="19" t="s">
        <v>115</v>
      </c>
      <c r="D37" s="35"/>
      <c r="E37" s="38"/>
      <c r="F37" s="72">
        <f>SUM(F32:F36)</f>
        <v>-1209296626</v>
      </c>
      <c r="G37" s="38"/>
      <c r="H37" s="72">
        <f>SUM(H32:H36)</f>
        <v>1125744077</v>
      </c>
      <c r="I37" s="38"/>
      <c r="J37" s="72">
        <f>SUM(J32:J36)</f>
        <v>0</v>
      </c>
      <c r="K37" s="38"/>
      <c r="L37" s="72">
        <f>SUM(L32:L36)</f>
        <v>0</v>
      </c>
    </row>
    <row r="38" spans="1:12" ht="14.1" customHeight="1">
      <c r="A38" s="18"/>
      <c r="B38" s="19"/>
      <c r="C38" s="19"/>
      <c r="D38" s="35"/>
      <c r="E38" s="43"/>
      <c r="G38" s="43"/>
      <c r="I38" s="23"/>
      <c r="J38" s="43"/>
      <c r="K38" s="43"/>
      <c r="L38" s="43"/>
    </row>
    <row r="39" spans="1:12" s="19" customFormat="1" ht="18" customHeight="1">
      <c r="A39" s="40" t="s">
        <v>78</v>
      </c>
      <c r="D39" s="35"/>
      <c r="E39" s="38"/>
      <c r="F39" s="28"/>
      <c r="G39" s="38"/>
      <c r="H39" s="28"/>
      <c r="I39" s="38"/>
      <c r="J39" s="28"/>
      <c r="K39" s="38"/>
      <c r="L39" s="28"/>
    </row>
    <row r="40" spans="1:12" s="19" customFormat="1" ht="18" customHeight="1">
      <c r="A40" s="22" t="s">
        <v>196</v>
      </c>
      <c r="D40" s="35"/>
      <c r="E40" s="38"/>
      <c r="F40" s="28"/>
      <c r="G40" s="38"/>
      <c r="H40" s="28"/>
      <c r="I40" s="38"/>
      <c r="J40" s="28"/>
      <c r="K40" s="38"/>
      <c r="L40" s="28"/>
    </row>
    <row r="41" spans="1:12" s="19" customFormat="1" ht="18" customHeight="1">
      <c r="A41" s="40"/>
      <c r="B41" s="22" t="s">
        <v>118</v>
      </c>
      <c r="D41" s="33">
        <v>22</v>
      </c>
      <c r="E41" s="38"/>
      <c r="F41" s="9">
        <v>-634863303</v>
      </c>
      <c r="G41" s="38"/>
      <c r="H41" s="9">
        <v>-32327860</v>
      </c>
      <c r="I41" s="38"/>
      <c r="J41" s="9">
        <v>-491442183</v>
      </c>
      <c r="K41" s="78"/>
      <c r="L41" s="9">
        <v>401871652</v>
      </c>
    </row>
    <row r="42" spans="1:12" s="19" customFormat="1" ht="18" customHeight="1">
      <c r="A42" s="22" t="s">
        <v>254</v>
      </c>
      <c r="D42" s="33"/>
      <c r="E42" s="38"/>
      <c r="F42" s="9">
        <v>-19877613</v>
      </c>
      <c r="G42" s="41"/>
      <c r="H42" s="9">
        <v>3489816</v>
      </c>
      <c r="I42" s="41"/>
      <c r="J42" s="9">
        <v>0</v>
      </c>
      <c r="K42" s="41"/>
      <c r="L42" s="9">
        <v>0</v>
      </c>
    </row>
    <row r="43" spans="1:12" s="19" customFormat="1" ht="18" customHeight="1">
      <c r="A43" s="22" t="s">
        <v>253</v>
      </c>
      <c r="B43" s="22"/>
      <c r="C43" s="22"/>
      <c r="D43" s="35"/>
      <c r="E43" s="38"/>
      <c r="F43" s="28"/>
      <c r="G43" s="38"/>
      <c r="H43" s="28"/>
      <c r="I43" s="38"/>
      <c r="J43" s="28"/>
      <c r="K43" s="38"/>
      <c r="L43" s="28"/>
    </row>
    <row r="44" spans="1:12" s="19" customFormat="1" ht="18" customHeight="1">
      <c r="A44" s="22"/>
      <c r="B44" s="22" t="s">
        <v>117</v>
      </c>
      <c r="C44" s="22"/>
      <c r="D44" s="33">
        <v>8</v>
      </c>
      <c r="E44" s="44"/>
      <c r="F44" s="9">
        <v>-7578149</v>
      </c>
      <c r="G44" s="44"/>
      <c r="H44" s="9">
        <v>11933147</v>
      </c>
      <c r="I44" s="44"/>
      <c r="J44" s="89">
        <v>0</v>
      </c>
      <c r="K44" s="44"/>
      <c r="L44" s="89">
        <v>0</v>
      </c>
    </row>
    <row r="45" spans="1:12" s="19" customFormat="1" ht="18" customHeight="1">
      <c r="A45" s="22" t="s">
        <v>105</v>
      </c>
      <c r="D45" s="33">
        <v>18</v>
      </c>
      <c r="E45" s="38"/>
      <c r="F45" s="27">
        <v>97546731</v>
      </c>
      <c r="G45" s="89"/>
      <c r="H45" s="27">
        <v>-80886768</v>
      </c>
      <c r="I45" s="89"/>
      <c r="J45" s="27">
        <v>98288436</v>
      </c>
      <c r="K45" s="41"/>
      <c r="L45" s="27">
        <v>-80374330</v>
      </c>
    </row>
    <row r="46" spans="1:12" s="19" customFormat="1" ht="18" customHeight="1">
      <c r="A46" s="19" t="s">
        <v>79</v>
      </c>
      <c r="D46" s="35"/>
      <c r="F46" s="65">
        <f>SUM(F41:F45)</f>
        <v>-564772334</v>
      </c>
      <c r="H46" s="65">
        <f>SUM(H41:H45)</f>
        <v>-97791665</v>
      </c>
      <c r="J46" s="65">
        <f>SUM(J41:J45)</f>
        <v>-393153747</v>
      </c>
      <c r="L46" s="65">
        <f>SUM(L41:L45)</f>
        <v>321497322</v>
      </c>
    </row>
    <row r="47" spans="1:12" ht="18" customHeight="1">
      <c r="A47" s="19" t="s">
        <v>224</v>
      </c>
      <c r="B47" s="19"/>
      <c r="D47" s="35"/>
      <c r="E47" s="38"/>
      <c r="F47" s="45">
        <f>F37+F46</f>
        <v>-1774068960</v>
      </c>
      <c r="G47" s="38"/>
      <c r="H47" s="45">
        <f>H37+H46</f>
        <v>1027952412</v>
      </c>
      <c r="I47" s="38"/>
      <c r="J47" s="45">
        <f>J37+J46</f>
        <v>-393153747</v>
      </c>
      <c r="K47" s="38"/>
      <c r="L47" s="45">
        <f>L37+L46</f>
        <v>321497322</v>
      </c>
    </row>
    <row r="48" spans="1:12" ht="18" customHeight="1" thickBot="1">
      <c r="A48" s="19" t="s">
        <v>192</v>
      </c>
      <c r="C48" s="19"/>
      <c r="D48" s="35"/>
      <c r="E48" s="38"/>
      <c r="F48" s="46">
        <f>F28+F47</f>
        <v>3704958142</v>
      </c>
      <c r="G48" s="38"/>
      <c r="H48" s="46">
        <f>H28+H47</f>
        <v>6704137313</v>
      </c>
      <c r="I48" s="101"/>
      <c r="J48" s="46">
        <f>J28+J47</f>
        <v>680025999</v>
      </c>
      <c r="K48" s="47"/>
      <c r="L48" s="46">
        <f>L28+L47</f>
        <v>2224956861</v>
      </c>
    </row>
    <row r="49" spans="1:12" ht="14.1" customHeight="1" thickTop="1">
      <c r="A49" s="48"/>
      <c r="B49" s="19"/>
      <c r="C49" s="19"/>
      <c r="D49" s="35"/>
      <c r="E49" s="43"/>
      <c r="G49" s="43"/>
      <c r="I49" s="23"/>
      <c r="J49" s="43"/>
      <c r="K49" s="43"/>
      <c r="L49" s="43"/>
    </row>
    <row r="50" spans="1:12" ht="18" customHeight="1">
      <c r="A50" s="49" t="s">
        <v>262</v>
      </c>
      <c r="B50" s="50"/>
      <c r="C50" s="50"/>
      <c r="E50" s="51"/>
      <c r="F50" s="52"/>
      <c r="G50" s="51"/>
      <c r="H50" s="52"/>
      <c r="J50" s="52"/>
      <c r="L50" s="52"/>
    </row>
    <row r="51" spans="1:12" ht="18" customHeight="1">
      <c r="A51" s="4"/>
      <c r="B51" s="50" t="s">
        <v>221</v>
      </c>
      <c r="C51" s="50"/>
      <c r="E51" s="52"/>
      <c r="F51" s="9">
        <v>5167245487</v>
      </c>
      <c r="G51" s="52"/>
      <c r="H51" s="9">
        <v>5782072318</v>
      </c>
      <c r="I51" s="52"/>
      <c r="J51" s="9">
        <v>1073179746</v>
      </c>
      <c r="K51" s="52"/>
      <c r="L51" s="9">
        <v>1903459539</v>
      </c>
    </row>
    <row r="52" spans="1:12" ht="18" customHeight="1">
      <c r="A52" s="53"/>
      <c r="B52" s="50" t="s">
        <v>29</v>
      </c>
      <c r="C52" s="50"/>
      <c r="D52" s="54"/>
      <c r="E52" s="52"/>
      <c r="F52" s="9">
        <v>311781615</v>
      </c>
      <c r="G52" s="52"/>
      <c r="H52" s="9">
        <v>-105887417</v>
      </c>
      <c r="I52" s="52"/>
      <c r="J52" s="9">
        <v>0</v>
      </c>
      <c r="K52" s="52"/>
      <c r="L52" s="9">
        <v>0</v>
      </c>
    </row>
    <row r="53" spans="1:12" ht="18" customHeight="1" thickBot="1">
      <c r="A53" s="55" t="s">
        <v>169</v>
      </c>
      <c r="B53" s="50"/>
      <c r="C53" s="50"/>
      <c r="E53" s="52"/>
      <c r="F53" s="56">
        <f>SUM(F51:F52)</f>
        <v>5479027102</v>
      </c>
      <c r="G53" s="52"/>
      <c r="H53" s="56">
        <f>SUM(H51:H52)</f>
        <v>5676184901</v>
      </c>
      <c r="I53" s="52"/>
      <c r="J53" s="56">
        <f>SUM(J51:J52)</f>
        <v>1073179746</v>
      </c>
      <c r="K53" s="52"/>
      <c r="L53" s="56">
        <f>SUM(L51:L52)</f>
        <v>1903459539</v>
      </c>
    </row>
    <row r="54" spans="1:12" ht="14.1" customHeight="1" thickTop="1">
      <c r="A54" s="18"/>
      <c r="B54" s="19"/>
      <c r="C54" s="19"/>
      <c r="D54" s="21"/>
      <c r="E54" s="20"/>
      <c r="G54" s="20"/>
      <c r="I54" s="23"/>
      <c r="J54" s="20"/>
      <c r="K54" s="20"/>
      <c r="L54" s="20"/>
    </row>
    <row r="55" spans="1:12" ht="18" customHeight="1">
      <c r="A55" s="49" t="s">
        <v>191</v>
      </c>
      <c r="B55" s="50"/>
      <c r="C55" s="50"/>
      <c r="E55" s="51"/>
      <c r="F55" s="52"/>
      <c r="G55" s="51"/>
      <c r="H55" s="52"/>
      <c r="J55" s="52"/>
      <c r="L55" s="52"/>
    </row>
    <row r="56" spans="1:12" ht="18" customHeight="1">
      <c r="A56" s="4"/>
      <c r="B56" s="50" t="s">
        <v>221</v>
      </c>
      <c r="C56" s="50"/>
      <c r="E56" s="52"/>
      <c r="F56" s="9">
        <v>3448772927</v>
      </c>
      <c r="G56" s="52"/>
      <c r="H56" s="9">
        <v>6390832511</v>
      </c>
      <c r="I56" s="52"/>
      <c r="J56" s="9">
        <v>680025999</v>
      </c>
      <c r="K56" s="52"/>
      <c r="L56" s="9">
        <v>2224956861</v>
      </c>
    </row>
    <row r="57" spans="1:12" ht="18" customHeight="1">
      <c r="A57" s="53"/>
      <c r="B57" s="50" t="s">
        <v>29</v>
      </c>
      <c r="C57" s="50"/>
      <c r="D57" s="54"/>
      <c r="E57" s="51"/>
      <c r="F57" s="9">
        <v>256185215</v>
      </c>
      <c r="G57" s="51"/>
      <c r="H57" s="9">
        <v>313304802</v>
      </c>
      <c r="J57" s="9">
        <v>0</v>
      </c>
      <c r="L57" s="9">
        <v>0</v>
      </c>
    </row>
    <row r="58" spans="1:12" ht="18" customHeight="1" thickBot="1">
      <c r="A58" s="55" t="s">
        <v>192</v>
      </c>
      <c r="B58" s="50"/>
      <c r="C58" s="50"/>
      <c r="E58" s="52"/>
      <c r="F58" s="56">
        <f>SUM(F56:F57)</f>
        <v>3704958142</v>
      </c>
      <c r="G58" s="52"/>
      <c r="H58" s="56">
        <f>SUM(H56:H57)</f>
        <v>6704137313</v>
      </c>
      <c r="I58" s="52"/>
      <c r="J58" s="56">
        <f>SUM(J56:J57)</f>
        <v>680025999</v>
      </c>
      <c r="K58" s="52"/>
      <c r="L58" s="56">
        <f>SUM(L56:L57)</f>
        <v>2224956861</v>
      </c>
    </row>
    <row r="59" spans="1:12" ht="14.1" customHeight="1" thickTop="1">
      <c r="A59" s="18"/>
      <c r="B59" s="19"/>
      <c r="C59" s="19"/>
      <c r="D59" s="21"/>
      <c r="E59" s="20"/>
      <c r="G59" s="20"/>
      <c r="I59" s="23"/>
      <c r="J59" s="20"/>
      <c r="K59" s="20"/>
      <c r="L59" s="20"/>
    </row>
    <row r="60" spans="1:12" s="19" customFormat="1" ht="18" customHeight="1" thickBot="1">
      <c r="A60" s="57" t="s">
        <v>71</v>
      </c>
      <c r="D60" s="33">
        <v>20</v>
      </c>
      <c r="E60" s="58"/>
      <c r="F60" s="59">
        <v>2.38</v>
      </c>
      <c r="G60" s="58"/>
      <c r="H60" s="59">
        <v>3.15</v>
      </c>
      <c r="I60" s="58"/>
      <c r="J60" s="59">
        <v>0.49</v>
      </c>
      <c r="K60" s="58"/>
      <c r="L60" s="59">
        <v>1.04</v>
      </c>
    </row>
    <row r="61" spans="1:12" ht="18" customHeight="1" thickTop="1">
      <c r="A61" s="18"/>
      <c r="B61" s="19"/>
      <c r="C61" s="19"/>
      <c r="D61" s="21"/>
      <c r="E61" s="20"/>
      <c r="G61" s="20"/>
      <c r="I61" s="23"/>
      <c r="J61" s="20"/>
      <c r="K61" s="20"/>
      <c r="L61" s="20"/>
    </row>
    <row r="62" spans="1:12" ht="18" customHeight="1">
      <c r="F62" s="52"/>
      <c r="H62" s="52"/>
      <c r="J62" s="52"/>
      <c r="L62" s="52"/>
    </row>
    <row r="63" spans="1:12" ht="18" customHeight="1">
      <c r="F63" s="52"/>
      <c r="H63" s="52"/>
      <c r="J63" s="52"/>
      <c r="L63" s="52"/>
    </row>
    <row r="64" spans="1:12" ht="18" customHeight="1">
      <c r="F64" s="52"/>
      <c r="H64" s="52"/>
      <c r="J64" s="52"/>
      <c r="L64" s="52"/>
    </row>
  </sheetData>
  <mergeCells count="7">
    <mergeCell ref="F4:H4"/>
    <mergeCell ref="J4:L4"/>
    <mergeCell ref="F9:L9"/>
    <mergeCell ref="F5:H5"/>
    <mergeCell ref="J5:L5"/>
    <mergeCell ref="F6:H6"/>
    <mergeCell ref="J6:L6"/>
  </mergeCells>
  <pageMargins left="0.6" right="0.6" top="0.48" bottom="0.5" header="0.5" footer="0.5"/>
  <pageSetup paperSize="9" scale="68" firstPageNumber="7" fitToHeight="0" orientation="portrait" useFirstPageNumber="1" r:id="rId1"/>
  <headerFooter>
    <oddFooter>&amp;L&amp;"Times New Roman,Regular"The accompanying notes form an integral part of the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E31C4-2887-4DEA-A35F-1F487E954065}">
  <dimension ref="A1:AC46"/>
  <sheetViews>
    <sheetView view="pageBreakPreview" zoomScale="90" zoomScaleNormal="90" zoomScaleSheetLayoutView="90" workbookViewId="0"/>
  </sheetViews>
  <sheetFormatPr defaultColWidth="9.125" defaultRowHeight="15"/>
  <cols>
    <col min="1" max="2" width="2.375" style="2" customWidth="1"/>
    <col min="3" max="3" width="43.875" style="2" customWidth="1"/>
    <col min="4" max="4" width="5.125" style="2" customWidth="1"/>
    <col min="5" max="5" width="13.875" style="2" customWidth="1"/>
    <col min="6" max="6" width="0.875" style="2" customWidth="1"/>
    <col min="7" max="7" width="13.875" style="2" customWidth="1"/>
    <col min="8" max="8" width="0.875" style="2" customWidth="1"/>
    <col min="9" max="9" width="13.75" style="2" bestFit="1" customWidth="1"/>
    <col min="10" max="10" width="0.875" style="2" customWidth="1"/>
    <col min="11" max="11" width="14.75" style="2" bestFit="1" customWidth="1"/>
    <col min="12" max="12" width="0.875" style="2" customWidth="1"/>
    <col min="13" max="13" width="14.375" style="2" bestFit="1" customWidth="1"/>
    <col min="14" max="14" width="0.875" style="2" customWidth="1"/>
    <col min="15" max="15" width="13.625" style="2" customWidth="1"/>
    <col min="16" max="16" width="0.875" style="2" customWidth="1"/>
    <col min="17" max="17" width="14.375" style="2" bestFit="1" customWidth="1"/>
    <col min="18" max="18" width="0.875" style="2" customWidth="1"/>
    <col min="19" max="19" width="13.625" style="2" customWidth="1"/>
    <col min="20" max="20" width="0.875" style="2" customWidth="1"/>
    <col min="21" max="21" width="12.875" style="2" customWidth="1"/>
    <col min="22" max="22" width="0.875" style="2" customWidth="1"/>
    <col min="23" max="23" width="14.375" style="2" bestFit="1" customWidth="1"/>
    <col min="24" max="24" width="0.875" style="2" customWidth="1"/>
    <col min="25" max="25" width="13.875" style="2" customWidth="1"/>
    <col min="26" max="26" width="0.875" style="2" customWidth="1"/>
    <col min="27" max="27" width="13" style="2" customWidth="1"/>
    <col min="28" max="28" width="0.875" style="2" customWidth="1"/>
    <col min="29" max="29" width="14.875" style="2" customWidth="1"/>
    <col min="30" max="16384" width="9.125" style="2"/>
  </cols>
  <sheetData>
    <row r="1" spans="1:29" s="83" customFormat="1" ht="21.95" customHeight="1">
      <c r="A1" s="100" t="s">
        <v>102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29" ht="21.95" customHeight="1">
      <c r="A2" s="90" t="s">
        <v>160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13"/>
    </row>
    <row r="3" spans="1:29" ht="20.100000000000001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3"/>
      <c r="AB3" s="13"/>
      <c r="AC3" s="13"/>
    </row>
    <row r="4" spans="1:29" ht="17.100000000000001" customHeight="1">
      <c r="A4" s="13"/>
      <c r="B4" s="13"/>
      <c r="C4" s="13"/>
      <c r="D4" s="13"/>
      <c r="E4" s="185" t="s">
        <v>100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</row>
    <row r="5" spans="1:29" ht="17.100000000000001" customHeight="1">
      <c r="A5" s="3"/>
      <c r="B5" s="3"/>
      <c r="C5" s="3"/>
      <c r="D5" s="3"/>
      <c r="E5" s="91"/>
      <c r="F5" s="91"/>
      <c r="I5" s="188" t="s">
        <v>37</v>
      </c>
      <c r="J5" s="188"/>
      <c r="K5" s="188"/>
      <c r="L5" s="92"/>
      <c r="M5" s="188" t="s">
        <v>82</v>
      </c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92"/>
      <c r="Z5" s="92"/>
      <c r="AA5" s="92"/>
      <c r="AB5" s="92"/>
      <c r="AC5" s="91"/>
    </row>
    <row r="6" spans="1:29" ht="17.100000000000001" customHeight="1">
      <c r="A6" s="3"/>
      <c r="B6" s="3"/>
      <c r="C6" s="3"/>
      <c r="D6" s="3"/>
      <c r="E6" s="91"/>
      <c r="F6" s="91"/>
      <c r="I6" s="93"/>
      <c r="J6" s="93"/>
      <c r="K6" s="93"/>
      <c r="L6" s="92"/>
      <c r="M6" s="93"/>
      <c r="N6" s="93"/>
      <c r="O6" s="93"/>
      <c r="P6" s="93"/>
      <c r="Q6" s="93"/>
      <c r="R6" s="93"/>
      <c r="S6" s="93" t="s">
        <v>62</v>
      </c>
      <c r="T6" s="93"/>
      <c r="U6" s="93"/>
      <c r="V6" s="93"/>
      <c r="W6" s="93"/>
      <c r="X6" s="92"/>
      <c r="Z6" s="92"/>
      <c r="AA6" s="92"/>
      <c r="AB6" s="92"/>
      <c r="AC6" s="91"/>
    </row>
    <row r="7" spans="1:29" ht="17.100000000000001" customHeight="1">
      <c r="A7" s="3"/>
      <c r="B7" s="3"/>
      <c r="C7" s="3"/>
      <c r="D7" s="3"/>
      <c r="E7" s="91"/>
      <c r="F7" s="91"/>
      <c r="I7" s="93"/>
      <c r="J7" s="93"/>
      <c r="K7" s="93"/>
      <c r="L7" s="92"/>
      <c r="M7" s="93"/>
      <c r="N7" s="93"/>
      <c r="O7" s="92"/>
      <c r="P7" s="93"/>
      <c r="Q7" s="93"/>
      <c r="R7" s="93"/>
      <c r="S7" s="93" t="s">
        <v>63</v>
      </c>
      <c r="T7" s="93"/>
      <c r="U7" s="93"/>
      <c r="V7" s="93"/>
      <c r="W7" s="93"/>
      <c r="X7" s="92"/>
      <c r="Z7" s="92"/>
      <c r="AA7" s="92"/>
      <c r="AB7" s="92"/>
      <c r="AC7" s="91"/>
    </row>
    <row r="8" spans="1:29" ht="17.100000000000001" customHeight="1">
      <c r="A8" s="3"/>
      <c r="B8" s="3"/>
      <c r="C8" s="3"/>
      <c r="D8" s="3"/>
      <c r="E8" s="91"/>
      <c r="F8" s="91"/>
      <c r="I8" s="92"/>
      <c r="J8" s="92"/>
      <c r="K8" s="92"/>
      <c r="L8" s="92"/>
      <c r="M8" s="92"/>
      <c r="N8" s="92"/>
      <c r="O8" s="92"/>
      <c r="P8" s="92"/>
      <c r="Q8" s="92"/>
      <c r="R8" s="92"/>
      <c r="S8" s="92" t="s">
        <v>145</v>
      </c>
      <c r="T8" s="92"/>
      <c r="U8" s="92"/>
      <c r="V8" s="92"/>
      <c r="W8" s="92"/>
      <c r="X8" s="92"/>
      <c r="Y8" s="92"/>
      <c r="Z8" s="92"/>
      <c r="AA8" s="92"/>
      <c r="AB8" s="92"/>
      <c r="AC8" s="92"/>
    </row>
    <row r="9" spans="1:29" ht="17.100000000000001" customHeight="1">
      <c r="A9" s="3"/>
      <c r="B9" s="3"/>
      <c r="C9" s="3"/>
      <c r="D9" s="3"/>
      <c r="E9" s="91"/>
      <c r="F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 t="s">
        <v>125</v>
      </c>
      <c r="T9" s="92"/>
      <c r="U9" s="92" t="s">
        <v>197</v>
      </c>
      <c r="V9" s="92"/>
      <c r="W9" s="92"/>
      <c r="X9" s="92"/>
      <c r="Y9" s="92" t="s">
        <v>126</v>
      </c>
      <c r="Z9" s="92"/>
      <c r="AA9" s="92"/>
      <c r="AB9" s="92"/>
      <c r="AC9" s="92"/>
    </row>
    <row r="10" spans="1:29" ht="17.100000000000001" customHeight="1">
      <c r="A10" s="3"/>
      <c r="B10" s="3"/>
      <c r="C10" s="3"/>
      <c r="D10" s="3"/>
      <c r="E10" s="92" t="s">
        <v>39</v>
      </c>
      <c r="F10" s="92"/>
      <c r="G10" s="92"/>
      <c r="H10" s="92"/>
      <c r="M10" s="92"/>
      <c r="N10" s="92"/>
      <c r="O10" s="92"/>
      <c r="P10" s="92"/>
      <c r="Q10" s="92" t="s">
        <v>204</v>
      </c>
      <c r="R10" s="92"/>
      <c r="S10" s="92" t="s">
        <v>127</v>
      </c>
      <c r="T10" s="92"/>
      <c r="U10" s="92" t="s">
        <v>68</v>
      </c>
      <c r="V10" s="92"/>
      <c r="W10" s="92" t="s">
        <v>56</v>
      </c>
      <c r="Y10" s="92" t="s">
        <v>122</v>
      </c>
      <c r="Z10" s="92"/>
      <c r="AA10" s="92" t="s">
        <v>128</v>
      </c>
      <c r="AC10" s="92"/>
    </row>
    <row r="11" spans="1:29" ht="17.100000000000001" customHeight="1">
      <c r="A11" s="91"/>
      <c r="B11" s="91"/>
      <c r="C11" s="94"/>
      <c r="E11" s="92" t="s">
        <v>85</v>
      </c>
      <c r="F11" s="92"/>
      <c r="G11" s="92" t="s">
        <v>40</v>
      </c>
      <c r="H11" s="92"/>
      <c r="I11" s="92"/>
      <c r="J11" s="92"/>
      <c r="K11" s="92"/>
      <c r="L11" s="92"/>
      <c r="M11" s="92" t="s">
        <v>166</v>
      </c>
      <c r="N11" s="92"/>
      <c r="O11" s="92" t="s">
        <v>168</v>
      </c>
      <c r="P11" s="92"/>
      <c r="Q11" s="92" t="s">
        <v>205</v>
      </c>
      <c r="R11" s="92"/>
      <c r="S11" s="92" t="s">
        <v>129</v>
      </c>
      <c r="T11" s="92"/>
      <c r="U11" s="92" t="s">
        <v>69</v>
      </c>
      <c r="V11" s="92"/>
      <c r="W11" s="92" t="s">
        <v>86</v>
      </c>
      <c r="X11" s="92"/>
      <c r="Y11" s="92" t="s">
        <v>123</v>
      </c>
      <c r="Z11" s="92"/>
      <c r="AA11" s="92" t="s">
        <v>130</v>
      </c>
      <c r="AB11" s="92"/>
      <c r="AC11" s="92" t="s">
        <v>38</v>
      </c>
    </row>
    <row r="12" spans="1:29" ht="17.100000000000001" customHeight="1">
      <c r="A12" s="91"/>
      <c r="B12" s="91"/>
      <c r="C12" s="94"/>
      <c r="D12" s="95" t="s">
        <v>268</v>
      </c>
      <c r="E12" s="92" t="s">
        <v>41</v>
      </c>
      <c r="F12" s="92"/>
      <c r="G12" s="92" t="s">
        <v>42</v>
      </c>
      <c r="H12" s="92"/>
      <c r="I12" s="92" t="s">
        <v>43</v>
      </c>
      <c r="J12" s="92"/>
      <c r="K12" s="92" t="s">
        <v>44</v>
      </c>
      <c r="L12" s="92"/>
      <c r="M12" s="92" t="s">
        <v>167</v>
      </c>
      <c r="N12" s="92"/>
      <c r="O12" s="92" t="s">
        <v>167</v>
      </c>
      <c r="P12" s="92"/>
      <c r="Q12" s="92" t="s">
        <v>167</v>
      </c>
      <c r="R12" s="92"/>
      <c r="S12" s="92" t="s">
        <v>131</v>
      </c>
      <c r="T12" s="92"/>
      <c r="U12" s="92" t="s">
        <v>70</v>
      </c>
      <c r="V12" s="92"/>
      <c r="W12" s="92" t="s">
        <v>87</v>
      </c>
      <c r="X12" s="92"/>
      <c r="Y12" s="92" t="s">
        <v>124</v>
      </c>
      <c r="Z12" s="92"/>
      <c r="AA12" s="92" t="s">
        <v>132</v>
      </c>
      <c r="AB12" s="92"/>
      <c r="AC12" s="92" t="s">
        <v>45</v>
      </c>
    </row>
    <row r="13" spans="1:29" ht="17.100000000000001" customHeight="1">
      <c r="A13" s="91"/>
      <c r="B13" s="91"/>
      <c r="C13" s="91"/>
      <c r="D13" s="95"/>
      <c r="E13" s="186" t="s">
        <v>229</v>
      </c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96"/>
    </row>
    <row r="14" spans="1:29" ht="17.100000000000001" customHeight="1">
      <c r="A14" s="3" t="s">
        <v>213</v>
      </c>
      <c r="B14" s="3"/>
      <c r="C14" s="3"/>
      <c r="D14" s="95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</row>
    <row r="15" spans="1:29" ht="17.100000000000001" customHeight="1">
      <c r="A15" s="3" t="s">
        <v>215</v>
      </c>
      <c r="B15" s="3"/>
      <c r="C15" s="3"/>
      <c r="D15" s="95"/>
      <c r="E15" s="99">
        <v>14500000000</v>
      </c>
      <c r="F15" s="99"/>
      <c r="G15" s="99">
        <v>1531778000</v>
      </c>
      <c r="H15" s="99"/>
      <c r="I15" s="99">
        <v>1450000000</v>
      </c>
      <c r="J15" s="99"/>
      <c r="K15" s="99">
        <v>57924446923</v>
      </c>
      <c r="L15" s="99"/>
      <c r="M15" s="99">
        <v>-2327603523</v>
      </c>
      <c r="N15" s="99"/>
      <c r="O15" s="99">
        <v>-1959670731</v>
      </c>
      <c r="P15" s="99"/>
      <c r="Q15" s="99">
        <v>-335855197</v>
      </c>
      <c r="R15" s="99"/>
      <c r="S15" s="99">
        <v>-405859053</v>
      </c>
      <c r="T15" s="99"/>
      <c r="U15" s="99">
        <v>-40748610</v>
      </c>
      <c r="V15" s="99"/>
      <c r="W15" s="99">
        <v>-5069737114</v>
      </c>
      <c r="X15" s="10"/>
      <c r="Y15" s="99">
        <v>70336487809</v>
      </c>
      <c r="AA15" s="99">
        <v>8941454328</v>
      </c>
      <c r="AC15" s="99">
        <v>79277942137</v>
      </c>
    </row>
    <row r="16" spans="1:29" ht="17.100000000000001" customHeight="1">
      <c r="A16" s="3"/>
      <c r="B16" s="3"/>
      <c r="C16" s="3"/>
      <c r="D16" s="95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10"/>
      <c r="Y16" s="99"/>
      <c r="AA16" s="99"/>
      <c r="AC16" s="99"/>
    </row>
    <row r="17" spans="1:29" ht="17.100000000000001" customHeight="1">
      <c r="A17" s="157" t="s">
        <v>133</v>
      </c>
      <c r="B17" s="107"/>
      <c r="C17" s="107"/>
      <c r="D17" s="95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10"/>
      <c r="Y17" s="99"/>
      <c r="AA17" s="99"/>
      <c r="AC17" s="99"/>
    </row>
    <row r="18" spans="1:29" ht="17.100000000000001" customHeight="1">
      <c r="A18" s="158"/>
      <c r="B18" s="112" t="s">
        <v>206</v>
      </c>
      <c r="C18" s="106"/>
      <c r="D18" s="95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10"/>
      <c r="Y18" s="99"/>
      <c r="AA18" s="99"/>
      <c r="AC18" s="99"/>
    </row>
    <row r="19" spans="1:29" ht="17.100000000000001" customHeight="1">
      <c r="A19" s="158"/>
      <c r="B19" s="106" t="s">
        <v>207</v>
      </c>
      <c r="C19" s="106"/>
      <c r="D19" s="95">
        <v>13</v>
      </c>
      <c r="E19" s="10">
        <v>7249999850</v>
      </c>
      <c r="F19" s="10"/>
      <c r="G19" s="10">
        <v>17747999633</v>
      </c>
      <c r="H19" s="10"/>
      <c r="I19" s="10">
        <v>0</v>
      </c>
      <c r="J19" s="10"/>
      <c r="K19" s="10">
        <v>0</v>
      </c>
      <c r="L19" s="10"/>
      <c r="M19" s="10">
        <v>0</v>
      </c>
      <c r="N19" s="10"/>
      <c r="O19" s="10">
        <v>0</v>
      </c>
      <c r="P19" s="10"/>
      <c r="Q19" s="10">
        <v>0</v>
      </c>
      <c r="R19" s="10"/>
      <c r="S19" s="10">
        <v>0</v>
      </c>
      <c r="T19" s="10"/>
      <c r="U19" s="10">
        <v>0</v>
      </c>
      <c r="V19" s="10"/>
      <c r="W19" s="10">
        <v>0</v>
      </c>
      <c r="X19" s="10"/>
      <c r="Y19" s="10">
        <v>24997999483</v>
      </c>
      <c r="AA19" s="10">
        <v>0</v>
      </c>
      <c r="AC19" s="10">
        <v>24997999483</v>
      </c>
    </row>
    <row r="20" spans="1:29" ht="17.100000000000001" customHeight="1">
      <c r="A20" s="113"/>
      <c r="B20" s="113" t="s">
        <v>146</v>
      </c>
      <c r="C20" s="107"/>
      <c r="D20" s="95">
        <v>21</v>
      </c>
      <c r="E20" s="10">
        <v>0</v>
      </c>
      <c r="F20" s="10"/>
      <c r="G20" s="10">
        <v>0</v>
      </c>
      <c r="H20" s="10"/>
      <c r="I20" s="10">
        <v>0</v>
      </c>
      <c r="J20" s="10"/>
      <c r="K20" s="10">
        <v>-3697499988</v>
      </c>
      <c r="L20" s="10"/>
      <c r="M20" s="10">
        <v>0</v>
      </c>
      <c r="N20" s="10"/>
      <c r="O20" s="10">
        <v>0</v>
      </c>
      <c r="P20" s="10"/>
      <c r="Q20" s="10">
        <v>0</v>
      </c>
      <c r="R20" s="10"/>
      <c r="S20" s="10">
        <v>0</v>
      </c>
      <c r="T20" s="10"/>
      <c r="U20" s="10">
        <v>0</v>
      </c>
      <c r="V20" s="10"/>
      <c r="W20" s="10">
        <v>0</v>
      </c>
      <c r="X20" s="10"/>
      <c r="Y20" s="10">
        <v>-3697499988</v>
      </c>
      <c r="AA20" s="10">
        <v>-364367624</v>
      </c>
      <c r="AC20" s="10">
        <v>-4061867612</v>
      </c>
    </row>
    <row r="21" spans="1:29" ht="17.100000000000001" customHeight="1">
      <c r="A21" s="113"/>
      <c r="B21" s="158" t="s">
        <v>208</v>
      </c>
      <c r="C21" s="107"/>
      <c r="D21" s="95"/>
      <c r="E21" s="65">
        <f>SUM(E19:E20)</f>
        <v>7249999850</v>
      </c>
      <c r="F21" s="44"/>
      <c r="G21" s="65">
        <f>SUM(G19:G20)</f>
        <v>17747999633</v>
      </c>
      <c r="H21" s="44"/>
      <c r="I21" s="65">
        <f>SUM(I19:I20)</f>
        <v>0</v>
      </c>
      <c r="J21" s="101"/>
      <c r="K21" s="65">
        <f>SUM(K19:K20)</f>
        <v>-3697499988</v>
      </c>
      <c r="L21" s="101"/>
      <c r="M21" s="65">
        <f>SUM(M19:M20)</f>
        <v>0</v>
      </c>
      <c r="N21" s="101"/>
      <c r="O21" s="65">
        <f>SUM(O19:O20)</f>
        <v>0</v>
      </c>
      <c r="P21" s="101"/>
      <c r="Q21" s="65">
        <f>SUM(Q19:Q20)</f>
        <v>0</v>
      </c>
      <c r="R21" s="101"/>
      <c r="S21" s="65">
        <f>SUM(S19:S20)</f>
        <v>0</v>
      </c>
      <c r="T21" s="101"/>
      <c r="U21" s="65">
        <f>SUM(U19:U20)</f>
        <v>0</v>
      </c>
      <c r="V21" s="175"/>
      <c r="W21" s="65">
        <f>SUM(W19:W20)</f>
        <v>0</v>
      </c>
      <c r="X21" s="173"/>
      <c r="Y21" s="65">
        <f>SUM(Y19:Y20)</f>
        <v>21300499495</v>
      </c>
      <c r="Z21" s="175"/>
      <c r="AA21" s="65">
        <f>SUM(AA19:AA20)</f>
        <v>-364367624</v>
      </c>
      <c r="AB21" s="10"/>
      <c r="AC21" s="65">
        <f>SUM(AC19:AC20)</f>
        <v>20936131871</v>
      </c>
    </row>
    <row r="22" spans="1:29" ht="17.100000000000001" customHeight="1">
      <c r="A22" s="3"/>
      <c r="B22" s="3"/>
      <c r="C22" s="3"/>
      <c r="D22" s="95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99"/>
      <c r="Y22" s="10"/>
      <c r="Z22" s="99"/>
      <c r="AA22" s="10"/>
      <c r="AB22" s="99"/>
      <c r="AC22" s="10"/>
    </row>
    <row r="23" spans="1:29" ht="17.100000000000001" customHeight="1">
      <c r="A23" s="158"/>
      <c r="B23" s="112" t="s">
        <v>188</v>
      </c>
      <c r="C23" s="106"/>
      <c r="D23" s="95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10"/>
      <c r="Y23" s="99"/>
      <c r="AA23" s="99"/>
      <c r="AC23" s="99"/>
    </row>
    <row r="24" spans="1:29" ht="17.100000000000001" customHeight="1">
      <c r="A24" s="158"/>
      <c r="B24" s="106" t="s">
        <v>225</v>
      </c>
      <c r="C24" s="106"/>
      <c r="D24" s="95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10"/>
      <c r="Y24" s="99"/>
      <c r="AA24" s="99"/>
      <c r="AC24" s="99"/>
    </row>
    <row r="25" spans="1:29" ht="17.100000000000001" customHeight="1">
      <c r="A25" s="158"/>
      <c r="B25" s="106"/>
      <c r="C25" s="106" t="s">
        <v>210</v>
      </c>
      <c r="D25" s="95"/>
      <c r="E25" s="10">
        <v>0</v>
      </c>
      <c r="F25" s="10"/>
      <c r="G25" s="10">
        <v>0</v>
      </c>
      <c r="H25" s="10"/>
      <c r="I25" s="10">
        <v>0</v>
      </c>
      <c r="J25" s="10"/>
      <c r="K25" s="10">
        <v>0</v>
      </c>
      <c r="L25" s="10"/>
      <c r="M25" s="10">
        <v>0</v>
      </c>
      <c r="N25" s="10"/>
      <c r="O25" s="10">
        <v>0</v>
      </c>
      <c r="P25" s="10"/>
      <c r="Q25" s="10">
        <v>0</v>
      </c>
      <c r="R25" s="10"/>
      <c r="S25" s="10">
        <v>0</v>
      </c>
      <c r="T25" s="10"/>
      <c r="U25" s="10">
        <v>0</v>
      </c>
      <c r="V25" s="10"/>
      <c r="W25" s="10">
        <v>0</v>
      </c>
      <c r="X25" s="10"/>
      <c r="Y25" s="10">
        <v>0</v>
      </c>
      <c r="AA25" s="10">
        <v>530435199</v>
      </c>
      <c r="AC25" s="176">
        <v>530435199</v>
      </c>
    </row>
    <row r="26" spans="1:29" ht="17.100000000000001" customHeight="1">
      <c r="A26" s="113"/>
      <c r="B26" s="113" t="s">
        <v>209</v>
      </c>
      <c r="C26" s="107"/>
      <c r="D26" s="9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AA26" s="10"/>
      <c r="AC26" s="176"/>
    </row>
    <row r="27" spans="1:29" s="172" customFormat="1" ht="18.600000000000001" customHeight="1">
      <c r="A27" s="125"/>
      <c r="C27" s="125" t="s">
        <v>210</v>
      </c>
      <c r="D27" s="95"/>
      <c r="E27" s="176">
        <v>0</v>
      </c>
      <c r="F27" s="176"/>
      <c r="G27" s="176">
        <v>0</v>
      </c>
      <c r="H27" s="176"/>
      <c r="I27" s="176">
        <v>0</v>
      </c>
      <c r="J27" s="176"/>
      <c r="K27" s="176">
        <v>788834</v>
      </c>
      <c r="L27" s="176"/>
      <c r="M27" s="176">
        <v>0</v>
      </c>
      <c r="N27" s="176"/>
      <c r="O27" s="176">
        <v>0</v>
      </c>
      <c r="P27" s="176"/>
      <c r="Q27" s="176">
        <v>0</v>
      </c>
      <c r="R27" s="176"/>
      <c r="S27" s="176">
        <v>0</v>
      </c>
      <c r="T27" s="176"/>
      <c r="U27" s="176">
        <v>0</v>
      </c>
      <c r="V27" s="176"/>
      <c r="W27" s="176">
        <v>0</v>
      </c>
      <c r="X27" s="176"/>
      <c r="Y27" s="176">
        <v>788834</v>
      </c>
      <c r="AA27" s="176">
        <v>-46166409</v>
      </c>
      <c r="AC27" s="176">
        <v>-45377575</v>
      </c>
    </row>
    <row r="28" spans="1:29" ht="17.100000000000001" customHeight="1">
      <c r="A28" s="113"/>
      <c r="B28" s="158" t="s">
        <v>187</v>
      </c>
      <c r="C28" s="107"/>
      <c r="D28" s="95"/>
      <c r="E28" s="65">
        <f>SUM(E27)</f>
        <v>0</v>
      </c>
      <c r="F28" s="44"/>
      <c r="G28" s="65">
        <f>SUM(G27)</f>
        <v>0</v>
      </c>
      <c r="H28" s="44"/>
      <c r="I28" s="65">
        <f>SUM(I27)</f>
        <v>0</v>
      </c>
      <c r="J28" s="101"/>
      <c r="K28" s="65">
        <f>SUM(K27)</f>
        <v>788834</v>
      </c>
      <c r="L28" s="101"/>
      <c r="M28" s="65">
        <f>SUM(M27)</f>
        <v>0</v>
      </c>
      <c r="N28" s="101"/>
      <c r="O28" s="65">
        <f>SUM(O27)</f>
        <v>0</v>
      </c>
      <c r="P28" s="101"/>
      <c r="Q28" s="65">
        <f>SUM(Q27)</f>
        <v>0</v>
      </c>
      <c r="R28" s="101"/>
      <c r="S28" s="65">
        <f>SUM(S27)</f>
        <v>0</v>
      </c>
      <c r="T28" s="101"/>
      <c r="U28" s="65">
        <f>SUM(U27)</f>
        <v>0</v>
      </c>
      <c r="V28" s="175"/>
      <c r="W28" s="65">
        <f>SUM(W27)</f>
        <v>0</v>
      </c>
      <c r="X28" s="173"/>
      <c r="Y28" s="65">
        <f>SUM(Y27)</f>
        <v>788834</v>
      </c>
      <c r="Z28" s="175"/>
      <c r="AA28" s="65">
        <f>SUM(AA25:AA27)</f>
        <v>484268790</v>
      </c>
      <c r="AB28" s="10"/>
      <c r="AC28" s="65">
        <f>SUM(AC25:AC27)</f>
        <v>485057624</v>
      </c>
    </row>
    <row r="29" spans="1:29" ht="17.100000000000001" customHeight="1">
      <c r="A29" s="3"/>
      <c r="B29" s="3"/>
      <c r="C29" s="3"/>
      <c r="D29" s="95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99"/>
      <c r="Y29" s="10"/>
      <c r="Z29" s="99"/>
      <c r="AA29" s="10"/>
      <c r="AB29" s="99"/>
      <c r="AC29" s="10"/>
    </row>
    <row r="30" spans="1:29" ht="17.100000000000001" customHeight="1">
      <c r="A30" s="107" t="s">
        <v>186</v>
      </c>
      <c r="B30" s="3"/>
      <c r="C30" s="3"/>
      <c r="D30" s="95"/>
      <c r="E30" s="79">
        <f>E21+E28</f>
        <v>7249999850</v>
      </c>
      <c r="F30" s="99"/>
      <c r="G30" s="79">
        <f>G21+G28</f>
        <v>17747999633</v>
      </c>
      <c r="H30" s="99"/>
      <c r="I30" s="79">
        <f>I21+I28</f>
        <v>0</v>
      </c>
      <c r="J30" s="99"/>
      <c r="K30" s="79">
        <f>K21+K28</f>
        <v>-3696711154</v>
      </c>
      <c r="L30" s="99"/>
      <c r="M30" s="79">
        <f>M21+M28</f>
        <v>0</v>
      </c>
      <c r="N30" s="99"/>
      <c r="O30" s="79">
        <f>O21+O28</f>
        <v>0</v>
      </c>
      <c r="P30" s="99"/>
      <c r="Q30" s="79">
        <f>Q21+Q28</f>
        <v>0</v>
      </c>
      <c r="R30" s="99"/>
      <c r="S30" s="79">
        <f>S21+S28</f>
        <v>0</v>
      </c>
      <c r="T30" s="99"/>
      <c r="U30" s="79">
        <f>U21+U28</f>
        <v>0</v>
      </c>
      <c r="V30" s="99"/>
      <c r="W30" s="79">
        <f>W21+W28</f>
        <v>0</v>
      </c>
      <c r="X30" s="99"/>
      <c r="Y30" s="79">
        <f>Y21+Y28</f>
        <v>21301288329</v>
      </c>
      <c r="Z30" s="3"/>
      <c r="AA30" s="79">
        <f>AA21+AA28</f>
        <v>119901166</v>
      </c>
      <c r="AB30" s="3"/>
      <c r="AC30" s="79">
        <f>AC21+AC28</f>
        <v>21421189495</v>
      </c>
    </row>
    <row r="31" spans="1:29" ht="17.100000000000001" customHeight="1">
      <c r="A31" s="3"/>
      <c r="B31" s="3"/>
      <c r="C31" s="3"/>
      <c r="D31" s="9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99"/>
      <c r="Y31" s="10"/>
      <c r="Z31" s="99"/>
      <c r="AA31" s="10"/>
      <c r="AB31" s="99"/>
      <c r="AC31" s="10"/>
    </row>
    <row r="32" spans="1:29" ht="17.100000000000001" customHeight="1">
      <c r="A32" s="3" t="s">
        <v>232</v>
      </c>
      <c r="B32" s="3"/>
      <c r="C32" s="3"/>
      <c r="D32" s="95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10"/>
      <c r="Y32" s="99"/>
      <c r="Z32" s="10"/>
      <c r="AA32" s="99"/>
      <c r="AB32" s="10"/>
      <c r="AC32" s="99"/>
    </row>
    <row r="33" spans="1:29" ht="17.100000000000001" customHeight="1">
      <c r="B33" s="2" t="s">
        <v>211</v>
      </c>
      <c r="D33" s="95"/>
      <c r="E33" s="10">
        <v>0</v>
      </c>
      <c r="F33" s="10"/>
      <c r="G33" s="10">
        <v>0</v>
      </c>
      <c r="H33" s="10"/>
      <c r="I33" s="10">
        <v>0</v>
      </c>
      <c r="J33" s="10"/>
      <c r="K33" s="10">
        <v>5782072318</v>
      </c>
      <c r="L33" s="10"/>
      <c r="M33" s="10">
        <v>0</v>
      </c>
      <c r="N33" s="99"/>
      <c r="O33" s="10">
        <v>0</v>
      </c>
      <c r="P33" s="99"/>
      <c r="Q33" s="10">
        <v>0</v>
      </c>
      <c r="R33" s="99"/>
      <c r="S33" s="10">
        <v>0</v>
      </c>
      <c r="T33" s="99"/>
      <c r="U33" s="10">
        <v>0</v>
      </c>
      <c r="V33" s="99"/>
      <c r="W33" s="10">
        <v>0</v>
      </c>
      <c r="X33" s="10"/>
      <c r="Y33" s="10">
        <v>5782072318</v>
      </c>
      <c r="Z33" s="10"/>
      <c r="AA33" s="10">
        <v>-105887417</v>
      </c>
      <c r="AB33" s="10"/>
      <c r="AC33" s="10">
        <v>5676184901</v>
      </c>
    </row>
    <row r="34" spans="1:29" ht="17.100000000000001" customHeight="1">
      <c r="B34" s="2" t="s">
        <v>103</v>
      </c>
      <c r="D34" s="95"/>
      <c r="E34" s="10">
        <v>0</v>
      </c>
      <c r="F34" s="10"/>
      <c r="G34" s="10">
        <v>0</v>
      </c>
      <c r="H34" s="10"/>
      <c r="I34" s="10">
        <v>0</v>
      </c>
      <c r="J34" s="10"/>
      <c r="K34" s="10">
        <v>0</v>
      </c>
      <c r="L34" s="10"/>
      <c r="M34" s="10">
        <v>-223815187</v>
      </c>
      <c r="N34" s="10"/>
      <c r="O34" s="10">
        <v>-113057130</v>
      </c>
      <c r="P34" s="10"/>
      <c r="Q34" s="10">
        <v>-834128297</v>
      </c>
      <c r="R34" s="10"/>
      <c r="S34" s="10">
        <v>1777304652</v>
      </c>
      <c r="T34" s="10"/>
      <c r="U34" s="10">
        <v>2456155</v>
      </c>
      <c r="V34" s="173"/>
      <c r="W34" s="10">
        <v>608760193</v>
      </c>
      <c r="X34" s="173"/>
      <c r="Y34" s="10">
        <v>608760193</v>
      </c>
      <c r="Z34" s="175"/>
      <c r="AA34" s="10">
        <v>419192219</v>
      </c>
      <c r="AC34" s="10">
        <v>1027952412</v>
      </c>
    </row>
    <row r="35" spans="1:29" ht="17.100000000000001" customHeight="1">
      <c r="A35" s="3" t="s">
        <v>233</v>
      </c>
      <c r="B35" s="3"/>
      <c r="C35" s="3"/>
      <c r="D35" s="95"/>
      <c r="E35" s="81">
        <f t="shared" ref="E35:M35" si="0">SUM(E33:E34)</f>
        <v>0</v>
      </c>
      <c r="F35" s="89"/>
      <c r="G35" s="81">
        <f t="shared" si="0"/>
        <v>0</v>
      </c>
      <c r="H35" s="89"/>
      <c r="I35" s="81">
        <f t="shared" si="0"/>
        <v>0</v>
      </c>
      <c r="J35" s="82"/>
      <c r="K35" s="65">
        <f>SUM(K33:K34)</f>
        <v>5782072318</v>
      </c>
      <c r="L35" s="82"/>
      <c r="M35" s="65">
        <f t="shared" si="0"/>
        <v>-223815187</v>
      </c>
      <c r="N35" s="101"/>
      <c r="O35" s="65">
        <f>SUM(O33:O34)</f>
        <v>-113057130</v>
      </c>
      <c r="P35" s="101"/>
      <c r="Q35" s="65">
        <f t="shared" ref="Q35" si="1">SUM(Q33:Q34)</f>
        <v>-834128297</v>
      </c>
      <c r="R35" s="101"/>
      <c r="S35" s="65">
        <f>SUM(S33:S34)</f>
        <v>1777304652</v>
      </c>
      <c r="T35" s="101"/>
      <c r="U35" s="65">
        <f>SUM(U33:U34)</f>
        <v>2456155</v>
      </c>
      <c r="V35" s="175"/>
      <c r="W35" s="65">
        <f>SUM(W33:W34)</f>
        <v>608760193</v>
      </c>
      <c r="X35" s="173"/>
      <c r="Y35" s="65">
        <f>SUM(Y33:Y34)</f>
        <v>6390832511</v>
      </c>
      <c r="Z35" s="175"/>
      <c r="AA35" s="65">
        <f>SUM(AA33:AA34)</f>
        <v>313304802</v>
      </c>
      <c r="AB35" s="10"/>
      <c r="AC35" s="65">
        <f>SUM(AC33:AC34)</f>
        <v>6704137313</v>
      </c>
    </row>
    <row r="36" spans="1:29" ht="5.45" customHeight="1">
      <c r="C36" s="3"/>
      <c r="D36" s="95"/>
      <c r="E36" s="10"/>
      <c r="F36" s="99"/>
      <c r="G36" s="10"/>
      <c r="H36" s="99"/>
      <c r="I36" s="10"/>
      <c r="J36" s="99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85"/>
      <c r="Y36" s="10"/>
      <c r="Z36" s="85"/>
      <c r="AA36" s="10"/>
      <c r="AB36" s="99"/>
      <c r="AC36" s="99"/>
    </row>
    <row r="37" spans="1:29" ht="17.100000000000001" customHeight="1">
      <c r="A37" s="2" t="s">
        <v>242</v>
      </c>
      <c r="D37" s="95">
        <v>14</v>
      </c>
      <c r="E37" s="10">
        <v>0</v>
      </c>
      <c r="F37" s="10"/>
      <c r="G37" s="10">
        <v>0</v>
      </c>
      <c r="H37" s="10"/>
      <c r="I37" s="10">
        <v>188780000</v>
      </c>
      <c r="J37" s="10"/>
      <c r="K37" s="10">
        <v>-188780000</v>
      </c>
      <c r="L37" s="10"/>
      <c r="M37" s="10">
        <v>0</v>
      </c>
      <c r="N37" s="10"/>
      <c r="O37" s="10">
        <v>0</v>
      </c>
      <c r="P37" s="10"/>
      <c r="Q37" s="10">
        <v>0</v>
      </c>
      <c r="R37" s="10"/>
      <c r="S37" s="10">
        <v>0</v>
      </c>
      <c r="T37" s="10"/>
      <c r="U37" s="10">
        <v>0</v>
      </c>
      <c r="V37" s="10"/>
      <c r="W37" s="10">
        <v>0</v>
      </c>
      <c r="X37" s="14"/>
      <c r="Y37" s="10">
        <v>0</v>
      </c>
      <c r="Z37" s="14"/>
      <c r="AA37" s="10">
        <v>0</v>
      </c>
      <c r="AB37" s="10"/>
      <c r="AC37" s="10">
        <v>0</v>
      </c>
    </row>
    <row r="38" spans="1:29" ht="5.45" customHeight="1">
      <c r="C38" s="3"/>
      <c r="D38" s="95"/>
      <c r="E38" s="10"/>
      <c r="F38" s="99"/>
      <c r="G38" s="10"/>
      <c r="H38" s="99"/>
      <c r="I38" s="10"/>
      <c r="J38" s="99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85"/>
      <c r="Y38" s="10"/>
      <c r="Z38" s="85"/>
      <c r="AA38" s="10"/>
      <c r="AB38" s="99"/>
      <c r="AC38" s="99"/>
    </row>
    <row r="39" spans="1:29" ht="17.100000000000001" customHeight="1" thickBot="1">
      <c r="A39" s="3" t="s">
        <v>214</v>
      </c>
      <c r="B39" s="3"/>
      <c r="D39" s="95"/>
      <c r="E39" s="159">
        <f>SUM(E15,E30,E35)</f>
        <v>21749999850</v>
      </c>
      <c r="F39" s="99"/>
      <c r="G39" s="159">
        <f>SUM(G15,G30,G35)</f>
        <v>19279777633</v>
      </c>
      <c r="H39" s="99"/>
      <c r="I39" s="159">
        <f>SUM(I15,I30,I35,I37)</f>
        <v>1638780000</v>
      </c>
      <c r="J39" s="99"/>
      <c r="K39" s="159">
        <f>SUM(K15,K30,K35,K37)</f>
        <v>59821028087</v>
      </c>
      <c r="L39" s="99"/>
      <c r="M39" s="159">
        <f>SUM(M15,M30,M35)</f>
        <v>-2551418710</v>
      </c>
      <c r="N39" s="99"/>
      <c r="O39" s="159">
        <f>SUM(O15,O30,O35)</f>
        <v>-2072727861</v>
      </c>
      <c r="P39" s="99"/>
      <c r="Q39" s="159">
        <f>SUM(Q15,Q30,Q35)</f>
        <v>-1169983494</v>
      </c>
      <c r="R39" s="99"/>
      <c r="S39" s="159">
        <f>SUM(S15,S30,S35)</f>
        <v>1371445599</v>
      </c>
      <c r="T39" s="99"/>
      <c r="U39" s="159">
        <f>SUM(U15,U30,U35)</f>
        <v>-38292455</v>
      </c>
      <c r="V39" s="99"/>
      <c r="W39" s="159">
        <f>SUM(W15,W30,W35)</f>
        <v>-4460976921</v>
      </c>
      <c r="Y39" s="159">
        <f>SUM(Y15,Y30,Y35)</f>
        <v>98028608649</v>
      </c>
      <c r="AA39" s="159">
        <f>SUM(AA15,AA30,AA35)</f>
        <v>9374660296</v>
      </c>
      <c r="AC39" s="159">
        <f>SUM(AC15,AC30,AC35)</f>
        <v>107403268945</v>
      </c>
    </row>
    <row r="40" spans="1:29" ht="5.45" customHeight="1" thickTop="1">
      <c r="D40" s="95"/>
    </row>
    <row r="41" spans="1:29" ht="17.100000000000001" customHeight="1">
      <c r="Y41" s="10"/>
      <c r="AA41" s="10"/>
      <c r="AC41" s="177"/>
    </row>
    <row r="42" spans="1:29" ht="17.100000000000001" customHeight="1"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 spans="1:29">
      <c r="E43" s="10"/>
      <c r="G43" s="10"/>
      <c r="I43" s="10"/>
      <c r="K43" s="10"/>
      <c r="M43" s="10"/>
      <c r="O43" s="10"/>
      <c r="Q43" s="10"/>
      <c r="S43" s="10"/>
      <c r="U43" s="10"/>
      <c r="W43" s="10"/>
      <c r="Y43" s="10"/>
      <c r="AA43" s="10"/>
      <c r="AC43" s="10"/>
    </row>
    <row r="44" spans="1:29">
      <c r="W44" s="10"/>
      <c r="Y44" s="14"/>
      <c r="AA44" s="10"/>
      <c r="AC44" s="10"/>
    </row>
    <row r="45" spans="1:29">
      <c r="Y45" s="10"/>
      <c r="AA45" s="10"/>
    </row>
    <row r="46" spans="1:29">
      <c r="Y46" s="10"/>
    </row>
  </sheetData>
  <mergeCells count="4">
    <mergeCell ref="E4:AC4"/>
    <mergeCell ref="I5:K5"/>
    <mergeCell ref="M5:W5"/>
    <mergeCell ref="E13:AB13"/>
  </mergeCells>
  <pageMargins left="0.5" right="0.4" top="0.48" bottom="0.5" header="0.5" footer="0.5"/>
  <pageSetup paperSize="9" scale="52" firstPageNumber="8" orientation="landscape" useFirstPageNumber="1" r:id="rId1"/>
  <headerFooter>
    <oddFooter>&amp;L&amp;"Times New Roman,Regular"The accompanying notes form an integral part of the financial statements.&amp;"Tahoma,Regular"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D636-616D-4F27-9F50-16DCC7689158}">
  <dimension ref="A1:AC43"/>
  <sheetViews>
    <sheetView view="pageBreakPreview" zoomScale="90" zoomScaleNormal="90" zoomScaleSheetLayoutView="90" workbookViewId="0"/>
  </sheetViews>
  <sheetFormatPr defaultColWidth="9.125" defaultRowHeight="15"/>
  <cols>
    <col min="1" max="2" width="2.375" style="2" customWidth="1"/>
    <col min="3" max="3" width="43.875" style="2" customWidth="1"/>
    <col min="4" max="4" width="5.125" style="2" customWidth="1"/>
    <col min="5" max="5" width="13.875" style="2" customWidth="1"/>
    <col min="6" max="6" width="0.875" style="2" customWidth="1"/>
    <col min="7" max="7" width="13.875" style="2" customWidth="1"/>
    <col min="8" max="8" width="0.875" style="2" customWidth="1"/>
    <col min="9" max="9" width="12.875" style="2" customWidth="1"/>
    <col min="10" max="10" width="0.875" style="2" customWidth="1"/>
    <col min="11" max="11" width="14.75" style="2" bestFit="1" customWidth="1"/>
    <col min="12" max="12" width="0.875" style="2" customWidth="1"/>
    <col min="13" max="13" width="13.375" style="2" customWidth="1"/>
    <col min="14" max="14" width="0.875" style="2" customWidth="1"/>
    <col min="15" max="15" width="13.625" style="2" customWidth="1"/>
    <col min="16" max="16" width="0.875" style="2" customWidth="1"/>
    <col min="17" max="17" width="13.375" style="2" customWidth="1"/>
    <col min="18" max="18" width="0.875" style="2" customWidth="1"/>
    <col min="19" max="19" width="13.625" style="2" customWidth="1"/>
    <col min="20" max="20" width="0.875" style="2" customWidth="1"/>
    <col min="21" max="21" width="12.875" style="2" customWidth="1"/>
    <col min="22" max="22" width="0.875" style="2" customWidth="1"/>
    <col min="23" max="23" width="13.375" style="2" customWidth="1"/>
    <col min="24" max="24" width="0.875" style="2" customWidth="1"/>
    <col min="25" max="25" width="13.875" style="2" customWidth="1"/>
    <col min="26" max="26" width="0.875" style="2" customWidth="1"/>
    <col min="27" max="27" width="13" style="2" customWidth="1"/>
    <col min="28" max="28" width="0.875" style="2" customWidth="1"/>
    <col min="29" max="29" width="14.875" style="2" customWidth="1"/>
    <col min="30" max="16384" width="9.125" style="2"/>
  </cols>
  <sheetData>
    <row r="1" spans="1:29" s="83" customFormat="1" ht="21.95" customHeight="1">
      <c r="A1" s="100" t="s">
        <v>102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29" ht="21.95" customHeight="1">
      <c r="A2" s="90" t="s">
        <v>160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13"/>
    </row>
    <row r="3" spans="1:29" ht="20.100000000000001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3"/>
      <c r="AB3" s="13"/>
      <c r="AC3" s="13"/>
    </row>
    <row r="4" spans="1:29" ht="17.100000000000001" customHeight="1">
      <c r="A4" s="13"/>
      <c r="B4" s="13"/>
      <c r="C4" s="13"/>
      <c r="D4" s="13"/>
      <c r="E4" s="185" t="s">
        <v>100</v>
      </c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</row>
    <row r="5" spans="1:29" ht="17.100000000000001" customHeight="1">
      <c r="A5" s="3"/>
      <c r="B5" s="3"/>
      <c r="C5" s="3"/>
      <c r="D5" s="3"/>
      <c r="E5" s="91"/>
      <c r="F5" s="91"/>
      <c r="I5" s="188" t="s">
        <v>37</v>
      </c>
      <c r="J5" s="188"/>
      <c r="K5" s="188"/>
      <c r="L5" s="92"/>
      <c r="M5" s="188" t="s">
        <v>82</v>
      </c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92"/>
      <c r="Z5" s="92"/>
      <c r="AA5" s="92"/>
      <c r="AB5" s="92"/>
      <c r="AC5" s="91"/>
    </row>
    <row r="6" spans="1:29" ht="17.100000000000001" customHeight="1">
      <c r="A6" s="3"/>
      <c r="B6" s="3"/>
      <c r="C6" s="3"/>
      <c r="D6" s="3"/>
      <c r="E6" s="91"/>
      <c r="F6" s="91"/>
      <c r="I6" s="93"/>
      <c r="J6" s="93"/>
      <c r="K6" s="93"/>
      <c r="L6" s="92"/>
      <c r="M6" s="93"/>
      <c r="N6" s="93"/>
      <c r="O6" s="93"/>
      <c r="P6" s="93"/>
      <c r="Q6" s="93"/>
      <c r="R6" s="93"/>
      <c r="S6" s="93" t="s">
        <v>62</v>
      </c>
      <c r="T6" s="93"/>
      <c r="U6" s="93"/>
      <c r="V6" s="93"/>
      <c r="W6" s="93"/>
      <c r="X6" s="92"/>
      <c r="Z6" s="92"/>
      <c r="AA6" s="92"/>
      <c r="AB6" s="92"/>
      <c r="AC6" s="91"/>
    </row>
    <row r="7" spans="1:29" ht="17.100000000000001" customHeight="1">
      <c r="A7" s="3"/>
      <c r="B7" s="3"/>
      <c r="C7" s="3"/>
      <c r="D7" s="3"/>
      <c r="E7" s="91"/>
      <c r="F7" s="91"/>
      <c r="I7" s="93"/>
      <c r="J7" s="93"/>
      <c r="K7" s="93"/>
      <c r="L7" s="92"/>
      <c r="M7" s="93"/>
      <c r="N7" s="93"/>
      <c r="O7" s="92"/>
      <c r="P7" s="93"/>
      <c r="Q7" s="93"/>
      <c r="R7" s="93"/>
      <c r="S7" s="93" t="s">
        <v>63</v>
      </c>
      <c r="T7" s="93"/>
      <c r="U7" s="93"/>
      <c r="V7" s="93"/>
      <c r="W7" s="93"/>
      <c r="X7" s="92"/>
      <c r="Z7" s="92"/>
      <c r="AA7" s="92"/>
      <c r="AB7" s="92"/>
      <c r="AC7" s="91"/>
    </row>
    <row r="8" spans="1:29" ht="17.100000000000001" customHeight="1">
      <c r="A8" s="3"/>
      <c r="B8" s="3"/>
      <c r="C8" s="3"/>
      <c r="D8" s="3"/>
      <c r="E8" s="91"/>
      <c r="F8" s="91"/>
      <c r="I8" s="92"/>
      <c r="J8" s="92"/>
      <c r="K8" s="92"/>
      <c r="L8" s="92"/>
      <c r="M8" s="92"/>
      <c r="N8" s="92"/>
      <c r="O8" s="92"/>
      <c r="P8" s="92"/>
      <c r="Q8" s="92"/>
      <c r="R8" s="92"/>
      <c r="S8" s="92" t="s">
        <v>145</v>
      </c>
      <c r="T8" s="92"/>
      <c r="U8" s="92"/>
      <c r="V8" s="92"/>
      <c r="W8" s="92"/>
      <c r="X8" s="92"/>
      <c r="Y8" s="92"/>
      <c r="Z8" s="92"/>
      <c r="AA8" s="92"/>
      <c r="AB8" s="92"/>
      <c r="AC8" s="92"/>
    </row>
    <row r="9" spans="1:29" ht="17.100000000000001" customHeight="1">
      <c r="A9" s="3"/>
      <c r="B9" s="3"/>
      <c r="C9" s="3"/>
      <c r="D9" s="3"/>
      <c r="E9" s="91"/>
      <c r="F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 t="s">
        <v>125</v>
      </c>
      <c r="T9" s="92"/>
      <c r="U9" s="92" t="s">
        <v>217</v>
      </c>
      <c r="V9" s="92"/>
      <c r="W9" s="92"/>
      <c r="X9" s="92"/>
      <c r="Y9" s="92" t="s">
        <v>126</v>
      </c>
      <c r="Z9" s="92"/>
      <c r="AA9" s="92"/>
      <c r="AB9" s="92"/>
      <c r="AC9" s="92"/>
    </row>
    <row r="10" spans="1:29" ht="17.100000000000001" customHeight="1">
      <c r="A10" s="3"/>
      <c r="B10" s="3"/>
      <c r="C10" s="3"/>
      <c r="D10" s="3"/>
      <c r="E10" s="92" t="s">
        <v>39</v>
      </c>
      <c r="F10" s="92"/>
      <c r="G10" s="92"/>
      <c r="H10" s="92"/>
      <c r="M10" s="92"/>
      <c r="N10" s="92"/>
      <c r="O10" s="92"/>
      <c r="P10" s="92"/>
      <c r="Q10" s="92" t="s">
        <v>204</v>
      </c>
      <c r="R10" s="92"/>
      <c r="S10" s="92" t="s">
        <v>127</v>
      </c>
      <c r="T10" s="92"/>
      <c r="U10" s="92" t="s">
        <v>68</v>
      </c>
      <c r="V10" s="92"/>
      <c r="W10" s="92" t="s">
        <v>56</v>
      </c>
      <c r="Y10" s="92" t="s">
        <v>122</v>
      </c>
      <c r="Z10" s="92"/>
      <c r="AA10" s="92" t="s">
        <v>128</v>
      </c>
      <c r="AC10" s="92"/>
    </row>
    <row r="11" spans="1:29" ht="17.100000000000001" customHeight="1">
      <c r="A11" s="91"/>
      <c r="B11" s="91"/>
      <c r="C11" s="94"/>
      <c r="E11" s="92" t="s">
        <v>85</v>
      </c>
      <c r="F11" s="92"/>
      <c r="G11" s="92" t="s">
        <v>40</v>
      </c>
      <c r="H11" s="92"/>
      <c r="I11" s="92"/>
      <c r="J11" s="92"/>
      <c r="K11" s="92"/>
      <c r="L11" s="92"/>
      <c r="M11" s="92" t="s">
        <v>166</v>
      </c>
      <c r="N11" s="92"/>
      <c r="O11" s="92" t="s">
        <v>168</v>
      </c>
      <c r="P11" s="92"/>
      <c r="Q11" s="92" t="s">
        <v>205</v>
      </c>
      <c r="R11" s="92"/>
      <c r="S11" s="92" t="s">
        <v>129</v>
      </c>
      <c r="T11" s="92"/>
      <c r="U11" s="92" t="s">
        <v>69</v>
      </c>
      <c r="V11" s="92"/>
      <c r="W11" s="92" t="s">
        <v>86</v>
      </c>
      <c r="X11" s="92"/>
      <c r="Y11" s="92" t="s">
        <v>123</v>
      </c>
      <c r="Z11" s="92"/>
      <c r="AA11" s="92" t="s">
        <v>130</v>
      </c>
      <c r="AB11" s="92"/>
      <c r="AC11" s="92" t="s">
        <v>38</v>
      </c>
    </row>
    <row r="12" spans="1:29" ht="17.100000000000001" customHeight="1">
      <c r="A12" s="91"/>
      <c r="B12" s="91"/>
      <c r="C12" s="94"/>
      <c r="D12" s="95" t="s">
        <v>268</v>
      </c>
      <c r="E12" s="92" t="s">
        <v>41</v>
      </c>
      <c r="F12" s="92"/>
      <c r="G12" s="92" t="s">
        <v>42</v>
      </c>
      <c r="H12" s="92"/>
      <c r="I12" s="92" t="s">
        <v>43</v>
      </c>
      <c r="J12" s="92"/>
      <c r="K12" s="92" t="s">
        <v>44</v>
      </c>
      <c r="L12" s="92"/>
      <c r="M12" s="92" t="s">
        <v>167</v>
      </c>
      <c r="N12" s="92"/>
      <c r="O12" s="92" t="s">
        <v>167</v>
      </c>
      <c r="P12" s="92"/>
      <c r="Q12" s="92" t="s">
        <v>167</v>
      </c>
      <c r="R12" s="92"/>
      <c r="S12" s="92" t="s">
        <v>131</v>
      </c>
      <c r="T12" s="92"/>
      <c r="U12" s="92" t="s">
        <v>70</v>
      </c>
      <c r="V12" s="92"/>
      <c r="W12" s="92" t="s">
        <v>87</v>
      </c>
      <c r="X12" s="92"/>
      <c r="Y12" s="92" t="s">
        <v>124</v>
      </c>
      <c r="Z12" s="92"/>
      <c r="AA12" s="92" t="s">
        <v>132</v>
      </c>
      <c r="AB12" s="92"/>
      <c r="AC12" s="92" t="s">
        <v>45</v>
      </c>
    </row>
    <row r="13" spans="1:29" ht="17.100000000000001" customHeight="1">
      <c r="A13" s="91"/>
      <c r="B13" s="91"/>
      <c r="C13" s="91"/>
      <c r="D13" s="95"/>
      <c r="E13" s="186" t="s">
        <v>229</v>
      </c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96"/>
    </row>
    <row r="14" spans="1:29" ht="17.100000000000001" customHeight="1">
      <c r="A14" s="3" t="s">
        <v>237</v>
      </c>
      <c r="B14" s="3"/>
      <c r="C14" s="3"/>
      <c r="D14" s="95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</row>
    <row r="15" spans="1:29" ht="17.100000000000001" customHeight="1">
      <c r="A15" s="3" t="s">
        <v>239</v>
      </c>
      <c r="B15" s="3"/>
      <c r="C15" s="3"/>
      <c r="D15" s="95"/>
      <c r="E15" s="99">
        <v>21749999850</v>
      </c>
      <c r="F15" s="99"/>
      <c r="G15" s="99">
        <v>19279777633</v>
      </c>
      <c r="H15" s="99"/>
      <c r="I15" s="99">
        <v>1638780000</v>
      </c>
      <c r="J15" s="99"/>
      <c r="K15" s="99">
        <v>59821028087</v>
      </c>
      <c r="L15" s="99"/>
      <c r="M15" s="99">
        <v>-2551418710</v>
      </c>
      <c r="N15" s="99"/>
      <c r="O15" s="99">
        <v>-2072727861</v>
      </c>
      <c r="P15" s="99"/>
      <c r="Q15" s="99">
        <v>-1169983494</v>
      </c>
      <c r="R15" s="99"/>
      <c r="S15" s="99">
        <v>1371445599</v>
      </c>
      <c r="T15" s="99"/>
      <c r="U15" s="99">
        <v>-38292455</v>
      </c>
      <c r="V15" s="99"/>
      <c r="W15" s="99">
        <v>-4460976921</v>
      </c>
      <c r="X15" s="10"/>
      <c r="Y15" s="99">
        <v>98028608649</v>
      </c>
      <c r="AA15" s="99">
        <v>9374660296</v>
      </c>
      <c r="AC15" s="99">
        <v>107403268945</v>
      </c>
    </row>
    <row r="16" spans="1:29" ht="17.100000000000001" customHeight="1">
      <c r="A16" s="3"/>
      <c r="B16" s="3"/>
      <c r="C16" s="3"/>
      <c r="D16" s="95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10"/>
      <c r="Y16" s="99"/>
      <c r="AA16" s="99"/>
      <c r="AC16" s="99"/>
    </row>
    <row r="17" spans="1:29" ht="17.100000000000001" customHeight="1">
      <c r="A17" s="157" t="s">
        <v>133</v>
      </c>
      <c r="B17" s="107"/>
      <c r="C17" s="107"/>
      <c r="D17" s="95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10"/>
      <c r="Y17" s="99"/>
      <c r="AA17" s="99"/>
      <c r="AC17" s="99"/>
    </row>
    <row r="18" spans="1:29" ht="17.100000000000001" customHeight="1">
      <c r="A18" s="158"/>
      <c r="B18" s="112" t="s">
        <v>243</v>
      </c>
      <c r="C18" s="106"/>
      <c r="D18" s="95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10"/>
      <c r="Y18" s="99"/>
      <c r="AA18" s="99"/>
      <c r="AC18" s="99"/>
    </row>
    <row r="19" spans="1:29" ht="17.100000000000001" customHeight="1">
      <c r="A19" s="113"/>
      <c r="B19" s="113" t="s">
        <v>146</v>
      </c>
      <c r="C19" s="107"/>
      <c r="D19" s="95">
        <v>21</v>
      </c>
      <c r="E19" s="10">
        <v>0</v>
      </c>
      <c r="F19" s="10"/>
      <c r="G19" s="10">
        <v>0</v>
      </c>
      <c r="H19" s="10"/>
      <c r="I19" s="10">
        <v>0</v>
      </c>
      <c r="J19" s="10"/>
      <c r="K19" s="10">
        <v>-3479999976</v>
      </c>
      <c r="L19" s="10"/>
      <c r="M19" s="10">
        <v>0</v>
      </c>
      <c r="N19" s="10"/>
      <c r="O19" s="10">
        <v>0</v>
      </c>
      <c r="P19" s="10"/>
      <c r="Q19" s="10">
        <v>0</v>
      </c>
      <c r="R19" s="10"/>
      <c r="S19" s="10">
        <v>0</v>
      </c>
      <c r="T19" s="10"/>
      <c r="U19" s="10">
        <v>0</v>
      </c>
      <c r="V19" s="10"/>
      <c r="W19" s="10">
        <v>0</v>
      </c>
      <c r="X19" s="10"/>
      <c r="Y19" s="10">
        <v>-3479999976</v>
      </c>
      <c r="AA19" s="10">
        <v>-570013282</v>
      </c>
      <c r="AC19" s="10">
        <f>SUM(Y19:AA19)</f>
        <v>-4050013258</v>
      </c>
    </row>
    <row r="20" spans="1:29" ht="17.100000000000001" customHeight="1">
      <c r="A20" s="113"/>
      <c r="B20" s="158" t="s">
        <v>245</v>
      </c>
      <c r="C20" s="107"/>
      <c r="D20" s="95"/>
      <c r="E20" s="65">
        <f>SUM(E19:E19)</f>
        <v>0</v>
      </c>
      <c r="F20" s="44"/>
      <c r="G20" s="65">
        <f>SUM(G19:G19)</f>
        <v>0</v>
      </c>
      <c r="H20" s="44"/>
      <c r="I20" s="65">
        <f>SUM(I19:I19)</f>
        <v>0</v>
      </c>
      <c r="J20" s="101"/>
      <c r="K20" s="65">
        <f>SUM(K19:K19)</f>
        <v>-3479999976</v>
      </c>
      <c r="L20" s="101"/>
      <c r="M20" s="65">
        <f>SUM(M19:M19)</f>
        <v>0</v>
      </c>
      <c r="N20" s="101"/>
      <c r="O20" s="65">
        <f>SUM(O19:O19)</f>
        <v>0</v>
      </c>
      <c r="P20" s="101"/>
      <c r="Q20" s="65">
        <f>SUM(Q19:Q19)</f>
        <v>0</v>
      </c>
      <c r="R20" s="101"/>
      <c r="S20" s="65">
        <f>SUM(S19:S19)</f>
        <v>0</v>
      </c>
      <c r="T20" s="101"/>
      <c r="U20" s="65">
        <f>SUM(U19:U19)</f>
        <v>0</v>
      </c>
      <c r="V20" s="175"/>
      <c r="W20" s="65">
        <f>SUM(W19:W19)</f>
        <v>0</v>
      </c>
      <c r="X20" s="173"/>
      <c r="Y20" s="65">
        <f>SUM(Y19:Y19)</f>
        <v>-3479999976</v>
      </c>
      <c r="Z20" s="175"/>
      <c r="AA20" s="65">
        <f>SUM(AA19:AA19)</f>
        <v>-570013282</v>
      </c>
      <c r="AB20" s="10"/>
      <c r="AC20" s="65">
        <f>SUM(AC19:AC19)</f>
        <v>-4050013258</v>
      </c>
    </row>
    <row r="21" spans="1:29" ht="17.100000000000001" customHeight="1">
      <c r="A21" s="3"/>
      <c r="B21" s="3"/>
      <c r="C21" s="3"/>
      <c r="D21" s="9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99"/>
      <c r="Y21" s="10"/>
      <c r="Z21" s="99"/>
      <c r="AA21" s="10"/>
      <c r="AB21" s="99"/>
      <c r="AC21" s="10"/>
    </row>
    <row r="22" spans="1:29" ht="17.100000000000001" customHeight="1">
      <c r="A22" s="158"/>
      <c r="B22" s="112" t="s">
        <v>188</v>
      </c>
      <c r="C22" s="106"/>
      <c r="D22" s="95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10"/>
      <c r="Y22" s="99"/>
      <c r="AA22" s="99"/>
      <c r="AC22" s="99"/>
    </row>
    <row r="23" spans="1:29" ht="17.100000000000001" customHeight="1">
      <c r="A23" s="113"/>
      <c r="B23" s="113" t="s">
        <v>209</v>
      </c>
      <c r="C23" s="107"/>
      <c r="D23" s="95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AA23" s="10"/>
      <c r="AC23" s="176"/>
    </row>
    <row r="24" spans="1:29" s="172" customFormat="1" ht="18.600000000000001" customHeight="1">
      <c r="A24" s="125"/>
      <c r="C24" s="125" t="s">
        <v>210</v>
      </c>
      <c r="D24" s="95"/>
      <c r="E24" s="176">
        <v>0</v>
      </c>
      <c r="F24" s="176"/>
      <c r="G24" s="176">
        <v>0</v>
      </c>
      <c r="H24" s="176"/>
      <c r="I24" s="176">
        <v>0</v>
      </c>
      <c r="J24" s="176"/>
      <c r="K24" s="176">
        <v>0</v>
      </c>
      <c r="L24" s="176"/>
      <c r="M24" s="176">
        <v>0</v>
      </c>
      <c r="N24" s="176"/>
      <c r="O24" s="176">
        <v>0</v>
      </c>
      <c r="P24" s="176"/>
      <c r="Q24" s="176">
        <v>0</v>
      </c>
      <c r="R24" s="176"/>
      <c r="S24" s="176">
        <v>0</v>
      </c>
      <c r="T24" s="176"/>
      <c r="U24" s="176">
        <v>0</v>
      </c>
      <c r="V24" s="176"/>
      <c r="W24" s="176">
        <v>0</v>
      </c>
      <c r="X24" s="176"/>
      <c r="Y24" s="176">
        <v>0</v>
      </c>
      <c r="AA24" s="176">
        <v>75239595</v>
      </c>
      <c r="AC24" s="176">
        <f>SUM(Y24:AA24)</f>
        <v>75239595</v>
      </c>
    </row>
    <row r="25" spans="1:29" ht="17.100000000000001" customHeight="1">
      <c r="A25" s="113"/>
      <c r="B25" s="158" t="s">
        <v>187</v>
      </c>
      <c r="C25" s="107"/>
      <c r="D25" s="95"/>
      <c r="E25" s="65">
        <f>SUM(E24)</f>
        <v>0</v>
      </c>
      <c r="F25" s="44"/>
      <c r="G25" s="65">
        <f>SUM(G24)</f>
        <v>0</v>
      </c>
      <c r="H25" s="44"/>
      <c r="I25" s="65">
        <f>SUM(I24)</f>
        <v>0</v>
      </c>
      <c r="J25" s="101"/>
      <c r="K25" s="65">
        <f>SUM(K24)</f>
        <v>0</v>
      </c>
      <c r="L25" s="101"/>
      <c r="M25" s="65">
        <f>SUM(M24)</f>
        <v>0</v>
      </c>
      <c r="N25" s="101"/>
      <c r="O25" s="65">
        <f>SUM(O24)</f>
        <v>0</v>
      </c>
      <c r="P25" s="101"/>
      <c r="Q25" s="65">
        <f>SUM(Q24)</f>
        <v>0</v>
      </c>
      <c r="R25" s="101"/>
      <c r="S25" s="65">
        <f>SUM(S24)</f>
        <v>0</v>
      </c>
      <c r="T25" s="101"/>
      <c r="U25" s="65">
        <f>SUM(U24)</f>
        <v>0</v>
      </c>
      <c r="V25" s="175"/>
      <c r="W25" s="65">
        <f>SUM(W24)</f>
        <v>0</v>
      </c>
      <c r="X25" s="173"/>
      <c r="Y25" s="65">
        <f>SUM(Y24)</f>
        <v>0</v>
      </c>
      <c r="Z25" s="175"/>
      <c r="AA25" s="65">
        <f>SUM(AA23:AA24)</f>
        <v>75239595</v>
      </c>
      <c r="AB25" s="10"/>
      <c r="AC25" s="65">
        <f>SUM(AC23:AC24)</f>
        <v>75239595</v>
      </c>
    </row>
    <row r="26" spans="1:29" ht="17.100000000000001" customHeight="1">
      <c r="A26" s="3"/>
      <c r="B26" s="3"/>
      <c r="C26" s="3"/>
      <c r="D26" s="9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99"/>
      <c r="Y26" s="10"/>
      <c r="Z26" s="99"/>
      <c r="AA26" s="10"/>
      <c r="AB26" s="99"/>
      <c r="AC26" s="10"/>
    </row>
    <row r="27" spans="1:29" ht="17.100000000000001" customHeight="1">
      <c r="A27" s="107" t="s">
        <v>186</v>
      </c>
      <c r="B27" s="3"/>
      <c r="C27" s="3"/>
      <c r="D27" s="95"/>
      <c r="E27" s="79">
        <f>E20+E25</f>
        <v>0</v>
      </c>
      <c r="F27" s="99"/>
      <c r="G27" s="79">
        <f>G20+G25</f>
        <v>0</v>
      </c>
      <c r="H27" s="99"/>
      <c r="I27" s="79">
        <f>I20+I25</f>
        <v>0</v>
      </c>
      <c r="J27" s="99"/>
      <c r="K27" s="79">
        <f>K20+K25</f>
        <v>-3479999976</v>
      </c>
      <c r="L27" s="99"/>
      <c r="M27" s="79">
        <f>M20+M25</f>
        <v>0</v>
      </c>
      <c r="N27" s="99"/>
      <c r="O27" s="79">
        <f>O20+O25</f>
        <v>0</v>
      </c>
      <c r="P27" s="99"/>
      <c r="Q27" s="79">
        <f>Q20+Q25</f>
        <v>0</v>
      </c>
      <c r="R27" s="99"/>
      <c r="S27" s="79">
        <f>S20+S25</f>
        <v>0</v>
      </c>
      <c r="T27" s="99"/>
      <c r="U27" s="79">
        <f>U20+U25</f>
        <v>0</v>
      </c>
      <c r="V27" s="99"/>
      <c r="W27" s="79">
        <f>W20+W25</f>
        <v>0</v>
      </c>
      <c r="X27" s="99"/>
      <c r="Y27" s="79">
        <f>Y20+Y25</f>
        <v>-3479999976</v>
      </c>
      <c r="Z27" s="3"/>
      <c r="AA27" s="79">
        <f>AA20+AA25</f>
        <v>-494773687</v>
      </c>
      <c r="AB27" s="3"/>
      <c r="AC27" s="79">
        <f>AC20+AC25</f>
        <v>-3974773663</v>
      </c>
    </row>
    <row r="28" spans="1:29" ht="17.100000000000001" customHeight="1">
      <c r="A28" s="3"/>
      <c r="B28" s="3"/>
      <c r="C28" s="3"/>
      <c r="D28" s="95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99"/>
      <c r="Y28" s="10"/>
      <c r="Z28" s="99"/>
      <c r="AA28" s="10"/>
      <c r="AB28" s="99"/>
      <c r="AC28" s="10"/>
    </row>
    <row r="29" spans="1:29" ht="17.100000000000001" customHeight="1">
      <c r="A29" s="3" t="s">
        <v>232</v>
      </c>
      <c r="B29" s="3"/>
      <c r="C29" s="3"/>
      <c r="D29" s="95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10"/>
      <c r="Y29" s="99"/>
      <c r="Z29" s="10"/>
      <c r="AA29" s="99"/>
      <c r="AB29" s="10"/>
      <c r="AC29" s="99"/>
    </row>
    <row r="30" spans="1:29" ht="17.100000000000001" customHeight="1">
      <c r="B30" s="2" t="s">
        <v>218</v>
      </c>
      <c r="D30" s="95"/>
      <c r="E30" s="10">
        <v>0</v>
      </c>
      <c r="F30" s="10"/>
      <c r="G30" s="10">
        <v>0</v>
      </c>
      <c r="H30" s="10"/>
      <c r="I30" s="10">
        <v>0</v>
      </c>
      <c r="J30" s="10"/>
      <c r="K30" s="10">
        <v>5167245487</v>
      </c>
      <c r="L30" s="10"/>
      <c r="M30" s="10">
        <v>0</v>
      </c>
      <c r="N30" s="99"/>
      <c r="O30" s="10">
        <v>0</v>
      </c>
      <c r="P30" s="99"/>
      <c r="Q30" s="10">
        <v>0</v>
      </c>
      <c r="R30" s="99"/>
      <c r="S30" s="10">
        <v>0</v>
      </c>
      <c r="T30" s="99"/>
      <c r="U30" s="10">
        <v>0</v>
      </c>
      <c r="V30" s="99"/>
      <c r="W30" s="10">
        <f>SUM(L30:U30)</f>
        <v>0</v>
      </c>
      <c r="X30" s="10"/>
      <c r="Y30" s="10">
        <f>SUM(W30,E30:K30)</f>
        <v>5167245487</v>
      </c>
      <c r="Z30" s="10"/>
      <c r="AA30" s="10">
        <v>311781615</v>
      </c>
      <c r="AB30" s="10"/>
      <c r="AC30" s="10">
        <f>SUM(Y30:AA30)</f>
        <v>5479027102</v>
      </c>
    </row>
    <row r="31" spans="1:29" ht="17.100000000000001" customHeight="1">
      <c r="B31" s="2" t="s">
        <v>103</v>
      </c>
      <c r="D31" s="95"/>
      <c r="E31" s="10">
        <v>0</v>
      </c>
      <c r="F31" s="10"/>
      <c r="G31" s="10">
        <v>0</v>
      </c>
      <c r="H31" s="10"/>
      <c r="I31" s="10">
        <v>0</v>
      </c>
      <c r="J31" s="10"/>
      <c r="K31" s="10">
        <v>0</v>
      </c>
      <c r="L31" s="10"/>
      <c r="M31" s="10">
        <v>-440906267</v>
      </c>
      <c r="N31" s="10"/>
      <c r="O31" s="10">
        <v>-538804099</v>
      </c>
      <c r="P31" s="10"/>
      <c r="Q31" s="10">
        <v>380350305</v>
      </c>
      <c r="R31" s="10"/>
      <c r="S31" s="10">
        <v>-1099286430</v>
      </c>
      <c r="T31" s="10"/>
      <c r="U31" s="10">
        <v>-19826069</v>
      </c>
      <c r="V31" s="173"/>
      <c r="W31" s="10">
        <f>SUM(L31:U31)</f>
        <v>-1718472560</v>
      </c>
      <c r="X31" s="173"/>
      <c r="Y31" s="10">
        <f>SUM(W31,E31:K31)</f>
        <v>-1718472560</v>
      </c>
      <c r="Z31" s="175"/>
      <c r="AA31" s="10">
        <v>-55596400</v>
      </c>
      <c r="AC31" s="10">
        <f>SUM(Y31:AA31)</f>
        <v>-1774068960</v>
      </c>
    </row>
    <row r="32" spans="1:29" ht="17.100000000000001" customHeight="1">
      <c r="A32" s="3" t="s">
        <v>233</v>
      </c>
      <c r="B32" s="3"/>
      <c r="C32" s="3"/>
      <c r="D32" s="95"/>
      <c r="E32" s="81">
        <f t="shared" ref="E32:R32" si="0">SUM(E30:E31)</f>
        <v>0</v>
      </c>
      <c r="F32" s="89"/>
      <c r="G32" s="81">
        <f t="shared" si="0"/>
        <v>0</v>
      </c>
      <c r="H32" s="89"/>
      <c r="I32" s="81">
        <f t="shared" si="0"/>
        <v>0</v>
      </c>
      <c r="J32" s="82"/>
      <c r="K32" s="65">
        <f>SUM(K30:K31)</f>
        <v>5167245487</v>
      </c>
      <c r="L32" s="82"/>
      <c r="M32" s="65">
        <f t="shared" si="0"/>
        <v>-440906267</v>
      </c>
      <c r="N32" s="101"/>
      <c r="O32" s="65">
        <f>SUM(O30:O31)</f>
        <v>-538804099</v>
      </c>
      <c r="P32" s="101"/>
      <c r="Q32" s="65">
        <f t="shared" ref="Q32" si="1">SUM(Q30:Q31)</f>
        <v>380350305</v>
      </c>
      <c r="R32" s="101">
        <f t="shared" si="0"/>
        <v>0</v>
      </c>
      <c r="S32" s="65">
        <f>SUM(S30:S31)</f>
        <v>-1099286430</v>
      </c>
      <c r="T32" s="101"/>
      <c r="U32" s="65">
        <f>SUM(U30:U31)</f>
        <v>-19826069</v>
      </c>
      <c r="V32" s="175"/>
      <c r="W32" s="65">
        <f>SUM(W30:W31)</f>
        <v>-1718472560</v>
      </c>
      <c r="X32" s="173"/>
      <c r="Y32" s="65">
        <f>SUM(Y30:Y31)</f>
        <v>3448772927</v>
      </c>
      <c r="Z32" s="175"/>
      <c r="AA32" s="65">
        <f>SUM(AA30:AA31)</f>
        <v>256185215</v>
      </c>
      <c r="AB32" s="10"/>
      <c r="AC32" s="65">
        <f>SUM(AC30:AC31)</f>
        <v>3704958142</v>
      </c>
    </row>
    <row r="33" spans="1:29" ht="5.45" customHeight="1">
      <c r="C33" s="3"/>
      <c r="D33" s="95"/>
      <c r="E33" s="10"/>
      <c r="F33" s="99"/>
      <c r="G33" s="10"/>
      <c r="H33" s="99"/>
      <c r="I33" s="10"/>
      <c r="J33" s="99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85"/>
      <c r="Y33" s="10"/>
      <c r="Z33" s="85"/>
      <c r="AA33" s="10"/>
      <c r="AB33" s="99"/>
      <c r="AC33" s="99"/>
    </row>
    <row r="34" spans="1:29" ht="17.100000000000001" customHeight="1">
      <c r="A34" s="2" t="s">
        <v>242</v>
      </c>
      <c r="D34" s="95">
        <v>14</v>
      </c>
      <c r="E34" s="10">
        <v>0</v>
      </c>
      <c r="F34" s="10"/>
      <c r="G34" s="10">
        <v>0</v>
      </c>
      <c r="H34" s="10"/>
      <c r="I34" s="10">
        <v>580450770</v>
      </c>
      <c r="J34" s="10"/>
      <c r="K34" s="10">
        <v>-580450770</v>
      </c>
      <c r="L34" s="10"/>
      <c r="M34" s="10">
        <v>0</v>
      </c>
      <c r="N34" s="10"/>
      <c r="O34" s="10">
        <v>0</v>
      </c>
      <c r="P34" s="10"/>
      <c r="Q34" s="10">
        <v>0</v>
      </c>
      <c r="R34" s="10"/>
      <c r="S34" s="10">
        <v>0</v>
      </c>
      <c r="T34" s="10"/>
      <c r="U34" s="10">
        <v>0</v>
      </c>
      <c r="V34" s="10"/>
      <c r="W34" s="10">
        <v>0</v>
      </c>
      <c r="X34" s="14"/>
      <c r="Y34" s="10">
        <v>0</v>
      </c>
      <c r="Z34" s="14"/>
      <c r="AA34" s="10">
        <v>0</v>
      </c>
      <c r="AB34" s="10"/>
      <c r="AC34" s="10">
        <f>Y34+AA34</f>
        <v>0</v>
      </c>
    </row>
    <row r="35" spans="1:29" ht="5.45" customHeight="1">
      <c r="C35" s="3"/>
      <c r="D35" s="95"/>
      <c r="E35" s="10"/>
      <c r="F35" s="99"/>
      <c r="G35" s="10"/>
      <c r="H35" s="99"/>
      <c r="I35" s="10"/>
      <c r="J35" s="99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85"/>
      <c r="Y35" s="10"/>
      <c r="Z35" s="85"/>
      <c r="AA35" s="10"/>
      <c r="AB35" s="99"/>
      <c r="AC35" s="99"/>
    </row>
    <row r="36" spans="1:29" ht="17.100000000000001" customHeight="1" thickBot="1">
      <c r="A36" s="3" t="s">
        <v>238</v>
      </c>
      <c r="B36" s="3"/>
      <c r="D36" s="95"/>
      <c r="E36" s="159">
        <f>SUM(E15,E27,E32)</f>
        <v>21749999850</v>
      </c>
      <c r="F36" s="99"/>
      <c r="G36" s="159">
        <f>SUM(G15,G27,G32)</f>
        <v>19279777633</v>
      </c>
      <c r="H36" s="99"/>
      <c r="I36" s="159">
        <f>SUM(I15,I27,I32,I34)</f>
        <v>2219230770</v>
      </c>
      <c r="J36" s="99"/>
      <c r="K36" s="159">
        <f>SUM(K15,K27,K32,K34)</f>
        <v>60927822828</v>
      </c>
      <c r="L36" s="99"/>
      <c r="M36" s="159">
        <f>SUM(M15,M27,M32)</f>
        <v>-2992324977</v>
      </c>
      <c r="N36" s="99"/>
      <c r="O36" s="159">
        <f>SUM(O15,O27,O32)</f>
        <v>-2611531960</v>
      </c>
      <c r="P36" s="99"/>
      <c r="Q36" s="159">
        <f>SUM(Q15,Q27,Q32)</f>
        <v>-789633189</v>
      </c>
      <c r="R36" s="99"/>
      <c r="S36" s="159">
        <f>SUM(S15,S27,S32)</f>
        <v>272159169</v>
      </c>
      <c r="T36" s="99"/>
      <c r="U36" s="159">
        <f>SUM(U15,U27,U32)</f>
        <v>-58118524</v>
      </c>
      <c r="V36" s="99"/>
      <c r="W36" s="159">
        <f>SUM(W15,W27,W32)</f>
        <v>-6179449481</v>
      </c>
      <c r="Y36" s="159">
        <f>SUM(Y15,Y27,Y32)</f>
        <v>97997381600</v>
      </c>
      <c r="AA36" s="159">
        <f>SUM(AA15,AA27,AA32)</f>
        <v>9136071824</v>
      </c>
      <c r="AC36" s="159">
        <f>SUM(AC15,AC27,AC32)</f>
        <v>107133453424</v>
      </c>
    </row>
    <row r="37" spans="1:29" ht="6.95" customHeight="1" thickTop="1">
      <c r="D37" s="95"/>
    </row>
    <row r="38" spans="1:29" ht="17.100000000000001" customHeight="1">
      <c r="Y38" s="10"/>
      <c r="AA38" s="10"/>
      <c r="AC38" s="177"/>
    </row>
    <row r="39" spans="1:29" ht="17.100000000000001" customHeight="1"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r="40" spans="1:29">
      <c r="E40" s="10"/>
      <c r="G40" s="10"/>
      <c r="I40" s="10"/>
      <c r="K40" s="10"/>
      <c r="M40" s="10"/>
      <c r="O40" s="10"/>
      <c r="Q40" s="10"/>
      <c r="S40" s="10"/>
      <c r="U40" s="10"/>
      <c r="W40" s="10"/>
      <c r="Y40" s="10"/>
      <c r="AA40" s="10"/>
      <c r="AC40" s="10"/>
    </row>
    <row r="41" spans="1:29">
      <c r="W41" s="10"/>
      <c r="Y41" s="14"/>
      <c r="AA41" s="10"/>
      <c r="AC41" s="10"/>
    </row>
    <row r="42" spans="1:29">
      <c r="Y42" s="10"/>
      <c r="AA42" s="10"/>
    </row>
    <row r="43" spans="1:29">
      <c r="Y43" s="10"/>
    </row>
  </sheetData>
  <mergeCells count="4">
    <mergeCell ref="E4:AC4"/>
    <mergeCell ref="I5:K5"/>
    <mergeCell ref="M5:W5"/>
    <mergeCell ref="E13:AB13"/>
  </mergeCells>
  <pageMargins left="0.5" right="0.4" top="0.48" bottom="0.5" header="0.5" footer="0.5"/>
  <pageSetup paperSize="9" scale="52" firstPageNumber="9" orientation="landscape" useFirstPageNumber="1" r:id="rId1"/>
  <headerFooter>
    <oddFooter>&amp;L&amp;"Times New Roman,Regular"The accompanying notes form an integral part of the financial statements.&amp;"Tahoma,Regular"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F357-8108-46F4-B81A-F82B31F000C7}">
  <dimension ref="A1:V37"/>
  <sheetViews>
    <sheetView view="pageBreakPreview" zoomScale="90" zoomScaleNormal="90" zoomScaleSheetLayoutView="90" workbookViewId="0">
      <selection sqref="A1:K1"/>
    </sheetView>
  </sheetViews>
  <sheetFormatPr defaultColWidth="9.125" defaultRowHeight="21.75"/>
  <cols>
    <col min="1" max="2" width="2.375" style="2" customWidth="1"/>
    <col min="3" max="3" width="47.125" style="2" customWidth="1"/>
    <col min="4" max="4" width="7.125" style="162" customWidth="1"/>
    <col min="5" max="5" width="1.125" style="92" customWidth="1"/>
    <col min="6" max="6" width="13.875" style="2" customWidth="1"/>
    <col min="7" max="7" width="1.125" style="2" customWidth="1"/>
    <col min="8" max="8" width="14.125" style="2" customWidth="1"/>
    <col min="9" max="9" width="1.125" style="2" customWidth="1"/>
    <col min="10" max="10" width="12.625" style="2" customWidth="1"/>
    <col min="11" max="11" width="1.125" style="2" customWidth="1"/>
    <col min="12" max="12" width="13.625" style="2" customWidth="1"/>
    <col min="13" max="13" width="1.125" style="2" customWidth="1"/>
    <col min="14" max="14" width="14.125" style="2" customWidth="1"/>
    <col min="15" max="15" width="1.125" style="2" customWidth="1"/>
    <col min="16" max="16" width="11.625" style="41" customWidth="1"/>
    <col min="17" max="17" width="1.125" style="2" customWidth="1"/>
    <col min="18" max="18" width="12.375" style="14" customWidth="1"/>
    <col min="19" max="19" width="1.125" style="2" customWidth="1"/>
    <col min="20" max="20" width="11.875" style="2" customWidth="1"/>
    <col min="21" max="21" width="1.125" style="2" customWidth="1"/>
    <col min="22" max="22" width="14.5" style="2" customWidth="1"/>
    <col min="23" max="16384" width="9.125" style="2"/>
  </cols>
  <sheetData>
    <row r="1" spans="1:22" s="83" customFormat="1" ht="18" customHeight="1">
      <c r="A1" s="189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P1" s="41"/>
      <c r="R1" s="14"/>
    </row>
    <row r="2" spans="1:22" s="160" customFormat="1" ht="18" customHeight="1">
      <c r="A2" s="190" t="s">
        <v>160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</row>
    <row r="3" spans="1:22" ht="18" customHeight="1">
      <c r="A3" s="13"/>
      <c r="B3" s="13"/>
      <c r="C3" s="13"/>
      <c r="D3" s="161"/>
      <c r="E3" s="13"/>
      <c r="F3" s="13"/>
      <c r="G3" s="13"/>
      <c r="H3" s="13"/>
      <c r="I3" s="13"/>
      <c r="J3" s="13"/>
      <c r="K3" s="3"/>
      <c r="L3" s="3"/>
      <c r="M3" s="3"/>
      <c r="N3" s="3"/>
      <c r="O3" s="3"/>
      <c r="P3" s="98"/>
      <c r="Q3" s="3"/>
      <c r="R3" s="85"/>
      <c r="S3" s="3"/>
      <c r="T3" s="3"/>
    </row>
    <row r="4" spans="1:22" ht="18" customHeight="1">
      <c r="A4" s="3"/>
      <c r="B4" s="3"/>
      <c r="C4" s="3"/>
      <c r="F4" s="185" t="s">
        <v>144</v>
      </c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</row>
    <row r="5" spans="1:22" ht="18" customHeight="1">
      <c r="A5" s="3"/>
      <c r="B5" s="3"/>
      <c r="C5" s="3"/>
      <c r="F5" s="91"/>
      <c r="G5" s="91"/>
      <c r="H5" s="91"/>
      <c r="I5" s="91"/>
      <c r="L5" s="188" t="s">
        <v>37</v>
      </c>
      <c r="M5" s="188"/>
      <c r="N5" s="188"/>
      <c r="O5" s="92"/>
      <c r="P5" s="188" t="s">
        <v>82</v>
      </c>
      <c r="Q5" s="188"/>
      <c r="R5" s="188"/>
      <c r="S5" s="188"/>
      <c r="T5" s="188"/>
      <c r="U5" s="92"/>
      <c r="V5" s="91"/>
    </row>
    <row r="6" spans="1:22" ht="18" customHeight="1">
      <c r="A6" s="3"/>
      <c r="B6" s="3"/>
      <c r="C6" s="3"/>
      <c r="F6" s="91"/>
      <c r="G6" s="91"/>
      <c r="H6" s="91"/>
      <c r="I6" s="91"/>
      <c r="J6" s="92" t="s">
        <v>216</v>
      </c>
      <c r="L6" s="93"/>
      <c r="M6" s="93"/>
      <c r="N6" s="93"/>
      <c r="O6" s="92"/>
      <c r="P6" s="163"/>
      <c r="Q6" s="92"/>
      <c r="R6" s="164" t="s">
        <v>217</v>
      </c>
      <c r="S6" s="92"/>
      <c r="T6" s="92" t="s">
        <v>38</v>
      </c>
      <c r="U6" s="92"/>
      <c r="V6" s="91"/>
    </row>
    <row r="7" spans="1:22" ht="18" customHeight="1">
      <c r="A7" s="3"/>
      <c r="B7" s="3"/>
      <c r="C7" s="3"/>
      <c r="D7" s="165"/>
      <c r="F7" s="92" t="s">
        <v>39</v>
      </c>
      <c r="G7" s="92"/>
      <c r="H7" s="92"/>
      <c r="I7" s="92"/>
      <c r="J7" s="92" t="s">
        <v>134</v>
      </c>
      <c r="K7" s="92"/>
      <c r="P7" s="163"/>
      <c r="Q7" s="92"/>
      <c r="R7" s="164" t="s">
        <v>68</v>
      </c>
      <c r="S7" s="92"/>
      <c r="T7" s="92" t="s">
        <v>178</v>
      </c>
      <c r="V7" s="92"/>
    </row>
    <row r="8" spans="1:22" s="92" customFormat="1" ht="18" customHeight="1">
      <c r="A8" s="91"/>
      <c r="B8" s="91"/>
      <c r="C8" s="94"/>
      <c r="D8" s="166"/>
      <c r="F8" s="92" t="s">
        <v>85</v>
      </c>
      <c r="H8" s="92" t="s">
        <v>40</v>
      </c>
      <c r="J8" s="92" t="s">
        <v>135</v>
      </c>
      <c r="P8" s="163" t="s">
        <v>168</v>
      </c>
      <c r="R8" s="164" t="s">
        <v>69</v>
      </c>
      <c r="T8" s="92" t="s">
        <v>86</v>
      </c>
      <c r="V8" s="92" t="s">
        <v>38</v>
      </c>
    </row>
    <row r="9" spans="1:22" s="92" customFormat="1" ht="18" customHeight="1">
      <c r="A9" s="91"/>
      <c r="B9" s="91"/>
      <c r="C9" s="94"/>
      <c r="D9" s="95" t="s">
        <v>268</v>
      </c>
      <c r="E9" s="95"/>
      <c r="F9" s="92" t="s">
        <v>41</v>
      </c>
      <c r="H9" s="92" t="s">
        <v>42</v>
      </c>
      <c r="J9" s="92" t="s">
        <v>136</v>
      </c>
      <c r="L9" s="92" t="s">
        <v>43</v>
      </c>
      <c r="N9" s="92" t="s">
        <v>44</v>
      </c>
      <c r="P9" s="163" t="s">
        <v>167</v>
      </c>
      <c r="R9" s="164" t="s">
        <v>70</v>
      </c>
      <c r="T9" s="92" t="s">
        <v>87</v>
      </c>
      <c r="V9" s="92" t="s">
        <v>45</v>
      </c>
    </row>
    <row r="10" spans="1:22" s="92" customFormat="1" ht="18" customHeight="1">
      <c r="A10" s="91"/>
      <c r="B10" s="91"/>
      <c r="C10" s="91"/>
      <c r="D10" s="167"/>
      <c r="F10" s="186" t="s">
        <v>161</v>
      </c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</row>
    <row r="11" spans="1:22" ht="18" customHeight="1">
      <c r="A11" s="3" t="s">
        <v>213</v>
      </c>
      <c r="B11" s="3"/>
      <c r="C11" s="3"/>
      <c r="D11" s="165"/>
      <c r="E11" s="168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82"/>
      <c r="Q11" s="99"/>
      <c r="R11" s="101"/>
      <c r="S11" s="99"/>
      <c r="T11" s="99"/>
      <c r="U11" s="99"/>
      <c r="V11" s="99"/>
    </row>
    <row r="12" spans="1:22" ht="18" customHeight="1">
      <c r="A12" s="3" t="s">
        <v>215</v>
      </c>
      <c r="B12" s="3"/>
      <c r="C12" s="3"/>
      <c r="D12" s="165"/>
      <c r="E12" s="168"/>
      <c r="F12" s="99">
        <v>14500000000</v>
      </c>
      <c r="G12" s="3"/>
      <c r="H12" s="99">
        <v>1531778000</v>
      </c>
      <c r="I12" s="3"/>
      <c r="J12" s="99">
        <v>221308748</v>
      </c>
      <c r="K12" s="3"/>
      <c r="L12" s="99">
        <v>1450000000</v>
      </c>
      <c r="M12" s="3"/>
      <c r="N12" s="99">
        <v>37053961765</v>
      </c>
      <c r="O12" s="3"/>
      <c r="P12" s="101">
        <v>211850421</v>
      </c>
      <c r="Q12" s="3"/>
      <c r="R12" s="101">
        <v>-43539727</v>
      </c>
      <c r="S12" s="3"/>
      <c r="T12" s="99">
        <v>168310694</v>
      </c>
      <c r="U12" s="3"/>
      <c r="V12" s="99">
        <v>54925359207</v>
      </c>
    </row>
    <row r="13" spans="1:22" ht="11.1" customHeight="1">
      <c r="A13" s="3"/>
      <c r="B13" s="3"/>
      <c r="C13" s="3"/>
      <c r="D13" s="169"/>
      <c r="E13" s="168"/>
      <c r="F13" s="99"/>
      <c r="G13" s="3"/>
      <c r="H13" s="99"/>
      <c r="I13" s="3"/>
      <c r="J13" s="99"/>
      <c r="K13" s="3"/>
      <c r="L13" s="99"/>
      <c r="M13" s="3"/>
      <c r="N13" s="99"/>
      <c r="O13" s="3"/>
      <c r="P13" s="82"/>
      <c r="Q13" s="3"/>
      <c r="R13" s="101"/>
      <c r="S13" s="3"/>
      <c r="T13" s="99"/>
      <c r="U13" s="3"/>
      <c r="V13" s="99"/>
    </row>
    <row r="14" spans="1:22" ht="18" customHeight="1">
      <c r="A14" s="3" t="s">
        <v>133</v>
      </c>
      <c r="B14" s="3"/>
      <c r="C14" s="3"/>
      <c r="D14" s="169"/>
      <c r="E14" s="168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82"/>
      <c r="Q14" s="99"/>
      <c r="R14" s="101"/>
      <c r="S14" s="99"/>
      <c r="T14" s="99"/>
      <c r="U14" s="99"/>
      <c r="V14" s="99"/>
    </row>
    <row r="15" spans="1:22" ht="18" customHeight="1">
      <c r="A15" s="3"/>
      <c r="B15" s="97" t="s">
        <v>206</v>
      </c>
      <c r="C15" s="3"/>
      <c r="D15" s="169"/>
      <c r="E15" s="168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82"/>
      <c r="Q15" s="99"/>
      <c r="R15" s="101"/>
      <c r="S15" s="99"/>
      <c r="T15" s="99"/>
      <c r="U15" s="99"/>
      <c r="V15" s="99"/>
    </row>
    <row r="16" spans="1:22" ht="18" customHeight="1">
      <c r="B16" s="106" t="s">
        <v>207</v>
      </c>
      <c r="D16" s="95">
        <v>13</v>
      </c>
      <c r="E16" s="168"/>
      <c r="F16" s="10">
        <v>7249999850</v>
      </c>
      <c r="G16" s="99"/>
      <c r="H16" s="10">
        <v>17747999633</v>
      </c>
      <c r="I16" s="99"/>
      <c r="J16" s="10">
        <v>0</v>
      </c>
      <c r="K16" s="99"/>
      <c r="L16" s="10">
        <v>0</v>
      </c>
      <c r="M16" s="10"/>
      <c r="N16" s="10">
        <v>0</v>
      </c>
      <c r="O16" s="10"/>
      <c r="P16" s="89">
        <v>0</v>
      </c>
      <c r="Q16" s="10"/>
      <c r="R16" s="44">
        <v>0</v>
      </c>
      <c r="S16" s="10"/>
      <c r="T16" s="10">
        <v>0</v>
      </c>
      <c r="U16" s="10"/>
      <c r="V16" s="10">
        <v>24997999483</v>
      </c>
    </row>
    <row r="17" spans="1:22" ht="18" customHeight="1">
      <c r="B17" s="2" t="s">
        <v>146</v>
      </c>
      <c r="D17" s="95">
        <v>21</v>
      </c>
      <c r="E17" s="168"/>
      <c r="F17" s="10">
        <v>0</v>
      </c>
      <c r="G17" s="99"/>
      <c r="H17" s="10">
        <v>0</v>
      </c>
      <c r="I17" s="99"/>
      <c r="J17" s="10">
        <v>0</v>
      </c>
      <c r="K17" s="99"/>
      <c r="L17" s="10">
        <v>0</v>
      </c>
      <c r="M17" s="10"/>
      <c r="N17" s="10">
        <v>-3697499988</v>
      </c>
      <c r="O17" s="10"/>
      <c r="P17" s="44">
        <v>0</v>
      </c>
      <c r="Q17" s="10"/>
      <c r="R17" s="44">
        <v>0</v>
      </c>
      <c r="S17" s="10"/>
      <c r="T17" s="10">
        <v>0</v>
      </c>
      <c r="U17" s="10"/>
      <c r="V17" s="10">
        <v>-3697499988</v>
      </c>
    </row>
    <row r="18" spans="1:22" ht="18.95" customHeight="1">
      <c r="A18" s="3"/>
      <c r="B18" s="158" t="s">
        <v>208</v>
      </c>
      <c r="C18" s="3"/>
      <c r="D18" s="165"/>
      <c r="E18" s="168"/>
      <c r="F18" s="80">
        <f>SUM(F16:F17)</f>
        <v>7249999850</v>
      </c>
      <c r="G18" s="10"/>
      <c r="H18" s="80">
        <f>SUM(H16:H17)</f>
        <v>17747999633</v>
      </c>
      <c r="I18" s="99"/>
      <c r="J18" s="80">
        <f>SUM(J16:J17)</f>
        <v>0</v>
      </c>
      <c r="K18" s="99"/>
      <c r="L18" s="80">
        <f>SUM(L16:L17)</f>
        <v>0</v>
      </c>
      <c r="M18" s="10"/>
      <c r="N18" s="80">
        <f>SUM(N16:N17)</f>
        <v>-3697499988</v>
      </c>
      <c r="O18" s="10"/>
      <c r="P18" s="80">
        <f>SUM(P16:P17)</f>
        <v>0</v>
      </c>
      <c r="Q18" s="10"/>
      <c r="R18" s="80">
        <f>SUM(R16:R17)</f>
        <v>0</v>
      </c>
      <c r="S18" s="10"/>
      <c r="T18" s="80">
        <f>SUM(T16:T17)</f>
        <v>0</v>
      </c>
      <c r="U18" s="99"/>
      <c r="V18" s="80">
        <f>SUM(V16:V17)</f>
        <v>21300499495</v>
      </c>
    </row>
    <row r="19" spans="1:22" ht="18" customHeight="1">
      <c r="A19" s="3"/>
      <c r="B19" s="158"/>
      <c r="C19" s="3"/>
      <c r="D19" s="165"/>
      <c r="E19" s="168"/>
      <c r="F19" s="174"/>
      <c r="G19" s="10"/>
      <c r="H19" s="174"/>
      <c r="I19" s="99"/>
      <c r="J19" s="174"/>
      <c r="K19" s="99"/>
      <c r="L19" s="174"/>
      <c r="M19" s="10"/>
      <c r="N19" s="174"/>
      <c r="O19" s="10"/>
      <c r="P19" s="174"/>
      <c r="Q19" s="10"/>
      <c r="R19" s="174"/>
      <c r="S19" s="10"/>
      <c r="T19" s="174"/>
      <c r="U19" s="99"/>
      <c r="V19" s="174"/>
    </row>
    <row r="20" spans="1:22" ht="18" customHeight="1">
      <c r="A20" s="3" t="s">
        <v>244</v>
      </c>
      <c r="C20" s="3"/>
      <c r="D20" s="165"/>
      <c r="E20" s="95"/>
      <c r="F20" s="79">
        <f t="shared" ref="F20:K20" si="0">F18</f>
        <v>7249999850</v>
      </c>
      <c r="G20" s="99">
        <f t="shared" si="0"/>
        <v>0</v>
      </c>
      <c r="H20" s="79">
        <f t="shared" si="0"/>
        <v>17747999633</v>
      </c>
      <c r="I20" s="99">
        <f t="shared" si="0"/>
        <v>0</v>
      </c>
      <c r="J20" s="79">
        <f t="shared" si="0"/>
        <v>0</v>
      </c>
      <c r="K20" s="99">
        <f t="shared" si="0"/>
        <v>0</v>
      </c>
      <c r="L20" s="79">
        <f>L18</f>
        <v>0</v>
      </c>
      <c r="M20" s="10"/>
      <c r="N20" s="79">
        <f>SUM(N18)</f>
        <v>-3697499988</v>
      </c>
      <c r="O20" s="10"/>
      <c r="P20" s="79">
        <f>SUM(P17:P18)</f>
        <v>0</v>
      </c>
      <c r="Q20" s="10"/>
      <c r="R20" s="79">
        <f>SUM(R17:R18)</f>
        <v>0</v>
      </c>
      <c r="S20" s="10"/>
      <c r="T20" s="79">
        <f>SUM(T17:T18)</f>
        <v>0</v>
      </c>
      <c r="U20" s="99"/>
      <c r="V20" s="79">
        <f>SUM(V18)</f>
        <v>21300499495</v>
      </c>
    </row>
    <row r="21" spans="1:22" ht="18" customHeight="1">
      <c r="C21" s="3"/>
      <c r="D21" s="170"/>
      <c r="E21" s="95"/>
      <c r="F21" s="10"/>
      <c r="G21" s="99"/>
      <c r="H21" s="99"/>
      <c r="I21" s="99"/>
      <c r="J21" s="10"/>
      <c r="K21" s="99"/>
      <c r="L21" s="10"/>
      <c r="M21" s="99"/>
      <c r="N21" s="10"/>
      <c r="O21" s="10"/>
      <c r="P21" s="89"/>
      <c r="Q21" s="10"/>
      <c r="R21" s="44"/>
      <c r="S21" s="10"/>
      <c r="T21" s="10"/>
      <c r="U21" s="10"/>
      <c r="V21" s="99"/>
    </row>
    <row r="22" spans="1:22" ht="18" customHeight="1">
      <c r="A22" s="3" t="s">
        <v>170</v>
      </c>
      <c r="B22" s="3"/>
      <c r="C22" s="3"/>
      <c r="D22" s="161"/>
      <c r="E22" s="168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82"/>
      <c r="Q22" s="99"/>
      <c r="R22" s="101"/>
      <c r="S22" s="99"/>
      <c r="T22" s="99"/>
      <c r="U22" s="99"/>
      <c r="V22" s="99"/>
    </row>
    <row r="23" spans="1:22" ht="18.95" customHeight="1">
      <c r="B23" s="2" t="s">
        <v>218</v>
      </c>
      <c r="D23" s="170"/>
      <c r="E23" s="168"/>
      <c r="F23" s="10">
        <v>0</v>
      </c>
      <c r="G23" s="99"/>
      <c r="H23" s="10">
        <v>0</v>
      </c>
      <c r="I23" s="99"/>
      <c r="J23" s="10">
        <v>0</v>
      </c>
      <c r="K23" s="99"/>
      <c r="L23" s="10">
        <v>0</v>
      </c>
      <c r="M23" s="10"/>
      <c r="N23" s="10">
        <v>1903459539</v>
      </c>
      <c r="O23" s="10"/>
      <c r="P23" s="89">
        <v>0</v>
      </c>
      <c r="Q23" s="10"/>
      <c r="R23" s="44">
        <v>0</v>
      </c>
      <c r="S23" s="10"/>
      <c r="T23" s="10">
        <v>0</v>
      </c>
      <c r="U23" s="10"/>
      <c r="V23" s="10">
        <v>1903459539</v>
      </c>
    </row>
    <row r="24" spans="1:22" ht="18" customHeight="1">
      <c r="B24" s="2" t="s">
        <v>212</v>
      </c>
      <c r="D24" s="171"/>
      <c r="E24" s="168"/>
      <c r="F24" s="10">
        <v>0</v>
      </c>
      <c r="G24" s="99"/>
      <c r="H24" s="10">
        <v>0</v>
      </c>
      <c r="I24" s="99"/>
      <c r="J24" s="10">
        <v>0</v>
      </c>
      <c r="K24" s="99"/>
      <c r="L24" s="10">
        <v>0</v>
      </c>
      <c r="M24" s="10"/>
      <c r="N24" s="10">
        <v>0</v>
      </c>
      <c r="O24" s="10"/>
      <c r="P24" s="10">
        <v>321497322</v>
      </c>
      <c r="Q24" s="10"/>
      <c r="R24" s="44">
        <v>0</v>
      </c>
      <c r="S24" s="10"/>
      <c r="T24" s="10">
        <v>321497322</v>
      </c>
      <c r="U24" s="10"/>
      <c r="V24" s="10">
        <v>321497322</v>
      </c>
    </row>
    <row r="25" spans="1:22" ht="18" customHeight="1">
      <c r="A25" s="3" t="s">
        <v>192</v>
      </c>
      <c r="B25" s="3"/>
      <c r="C25" s="3"/>
      <c r="D25" s="171"/>
      <c r="E25" s="168"/>
      <c r="F25" s="80">
        <f>SUM(F23:F24)</f>
        <v>0</v>
      </c>
      <c r="G25" s="10"/>
      <c r="H25" s="80">
        <f>SUM(H23:H24)</f>
        <v>0</v>
      </c>
      <c r="I25" s="99"/>
      <c r="J25" s="80">
        <f>SUM(J23:J24)</f>
        <v>0</v>
      </c>
      <c r="K25" s="99"/>
      <c r="L25" s="80">
        <f>SUM(L23:L24)</f>
        <v>0</v>
      </c>
      <c r="M25" s="10"/>
      <c r="N25" s="80">
        <f>SUM(N23:N24)</f>
        <v>1903459539</v>
      </c>
      <c r="O25" s="10"/>
      <c r="P25" s="80">
        <f>SUM(P23:P24)</f>
        <v>321497322</v>
      </c>
      <c r="Q25" s="10"/>
      <c r="R25" s="80">
        <f>SUM(R23:R24)</f>
        <v>0</v>
      </c>
      <c r="S25" s="10"/>
      <c r="T25" s="80">
        <f>SUM(T23:T24)</f>
        <v>321497322</v>
      </c>
      <c r="U25" s="99"/>
      <c r="V25" s="80">
        <f>SUM(V23:V24)</f>
        <v>2224956861</v>
      </c>
    </row>
    <row r="26" spans="1:22" ht="7.5" customHeight="1">
      <c r="A26" s="3"/>
      <c r="B26" s="3"/>
      <c r="C26" s="3"/>
      <c r="D26" s="170"/>
      <c r="E26" s="168"/>
      <c r="F26" s="99"/>
      <c r="G26" s="10"/>
      <c r="H26" s="99"/>
      <c r="I26" s="99"/>
      <c r="J26" s="99"/>
      <c r="K26" s="99"/>
      <c r="L26" s="99"/>
      <c r="M26" s="10"/>
      <c r="N26" s="99"/>
      <c r="O26" s="10"/>
      <c r="P26" s="99"/>
      <c r="Q26" s="10"/>
      <c r="R26" s="99"/>
      <c r="S26" s="10"/>
      <c r="T26" s="99"/>
      <c r="U26" s="99"/>
      <c r="V26" s="99"/>
    </row>
    <row r="27" spans="1:22" ht="20.100000000000001" customHeight="1">
      <c r="A27" s="2" t="s">
        <v>242</v>
      </c>
      <c r="B27" s="3"/>
      <c r="C27" s="3"/>
      <c r="D27" s="95">
        <v>14</v>
      </c>
      <c r="E27" s="168"/>
      <c r="F27" s="10">
        <v>0</v>
      </c>
      <c r="G27" s="10"/>
      <c r="H27" s="10">
        <v>0</v>
      </c>
      <c r="I27" s="10"/>
      <c r="J27" s="10">
        <v>0</v>
      </c>
      <c r="K27" s="10"/>
      <c r="L27" s="10">
        <v>188780000</v>
      </c>
      <c r="M27" s="10"/>
      <c r="N27" s="10">
        <v>-188780000</v>
      </c>
      <c r="O27" s="10"/>
      <c r="P27" s="10">
        <v>0</v>
      </c>
      <c r="Q27" s="10"/>
      <c r="R27" s="10">
        <v>0</v>
      </c>
      <c r="S27" s="10"/>
      <c r="T27" s="10">
        <v>0</v>
      </c>
      <c r="U27" s="10"/>
      <c r="V27" s="10">
        <v>0</v>
      </c>
    </row>
    <row r="28" spans="1:22" ht="9.9499999999999993" customHeight="1">
      <c r="A28" s="3"/>
      <c r="B28" s="3"/>
      <c r="C28" s="3"/>
      <c r="D28" s="170"/>
      <c r="E28" s="168"/>
      <c r="F28" s="99"/>
      <c r="G28" s="10"/>
      <c r="H28" s="99"/>
      <c r="I28" s="99"/>
      <c r="J28" s="99"/>
      <c r="K28" s="99"/>
      <c r="L28" s="99"/>
      <c r="M28" s="10"/>
      <c r="N28" s="99"/>
      <c r="O28" s="10"/>
      <c r="P28" s="99"/>
      <c r="Q28" s="10"/>
      <c r="R28" s="99"/>
      <c r="S28" s="10"/>
      <c r="T28" s="99"/>
      <c r="U28" s="99"/>
      <c r="V28" s="99"/>
    </row>
    <row r="29" spans="1:22" ht="24" thickBot="1">
      <c r="A29" s="3" t="s">
        <v>214</v>
      </c>
      <c r="B29" s="3"/>
      <c r="D29" s="161"/>
      <c r="F29" s="159">
        <f>F12+F18</f>
        <v>21749999850</v>
      </c>
      <c r="G29" s="99"/>
      <c r="H29" s="159">
        <f>H12+H18</f>
        <v>19279777633</v>
      </c>
      <c r="I29" s="99"/>
      <c r="J29" s="159">
        <f>J12+J18</f>
        <v>221308748</v>
      </c>
      <c r="K29" s="99"/>
      <c r="L29" s="159">
        <f>L12+L18+L27</f>
        <v>1638780000</v>
      </c>
      <c r="M29" s="99"/>
      <c r="N29" s="159">
        <f>N12+N20+N25+N27</f>
        <v>35071141316</v>
      </c>
      <c r="O29" s="99"/>
      <c r="P29" s="159">
        <f>P12+P20+P25</f>
        <v>533347743</v>
      </c>
      <c r="Q29" s="99"/>
      <c r="R29" s="159">
        <f>R12+R20+R25</f>
        <v>-43539727</v>
      </c>
      <c r="S29" s="99"/>
      <c r="T29" s="159">
        <f>T12+T20+T25</f>
        <v>489808016</v>
      </c>
      <c r="U29" s="99"/>
      <c r="V29" s="159">
        <f>V12+V20+V25</f>
        <v>78450815563</v>
      </c>
    </row>
    <row r="30" spans="1:22" ht="6.95" customHeight="1" thickTop="1">
      <c r="D30" s="167"/>
      <c r="L30" s="10"/>
      <c r="M30" s="10"/>
      <c r="N30" s="10"/>
      <c r="O30" s="10"/>
      <c r="P30" s="89"/>
      <c r="Q30" s="10"/>
      <c r="R30" s="44"/>
      <c r="S30" s="10"/>
      <c r="T30" s="10"/>
      <c r="U30" s="10"/>
      <c r="V30" s="3"/>
    </row>
    <row r="31" spans="1:22" ht="23.25">
      <c r="D31" s="161"/>
    </row>
    <row r="32" spans="1:22">
      <c r="F32" s="10"/>
      <c r="H32" s="10"/>
      <c r="J32" s="10"/>
      <c r="L32" s="10"/>
      <c r="N32" s="10"/>
      <c r="T32" s="10"/>
      <c r="V32" s="10"/>
    </row>
    <row r="33" spans="6:22">
      <c r="F33" s="10"/>
      <c r="H33" s="10"/>
      <c r="J33" s="10"/>
      <c r="L33" s="10"/>
      <c r="N33" s="10"/>
      <c r="T33" s="10"/>
      <c r="V33" s="10"/>
    </row>
    <row r="34" spans="6:22">
      <c r="N34" s="10"/>
      <c r="T34" s="10"/>
      <c r="V34" s="10"/>
    </row>
    <row r="35" spans="6:22">
      <c r="V35" s="10"/>
    </row>
    <row r="36" spans="6:22">
      <c r="V36" s="10"/>
    </row>
    <row r="37" spans="6:22">
      <c r="F37" s="10"/>
      <c r="H37" s="10"/>
      <c r="J37" s="10"/>
      <c r="L37" s="10"/>
      <c r="N37" s="10"/>
      <c r="T37" s="10"/>
      <c r="V37" s="10"/>
    </row>
  </sheetData>
  <mergeCells count="6">
    <mergeCell ref="F10:V10"/>
    <mergeCell ref="L5:N5"/>
    <mergeCell ref="P5:T5"/>
    <mergeCell ref="A1:K1"/>
    <mergeCell ref="A2:T2"/>
    <mergeCell ref="F4:T4"/>
  </mergeCells>
  <pageMargins left="0.5" right="0.4" top="0.48" bottom="0.5" header="0.5" footer="0.5"/>
  <pageSetup paperSize="9" scale="67" firstPageNumber="10" orientation="landscape" useFirstPageNumber="1" r:id="rId1"/>
  <headerFooter>
    <oddFooter>&amp;L&amp;"Times New Roman,Regular"The accompanying notes form an integral part of the financial statements.
&amp;"Tahoma,Regular"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C5750-6725-4C4F-A915-70B1FB0F1874}">
  <dimension ref="A1:V36"/>
  <sheetViews>
    <sheetView view="pageBreakPreview" zoomScale="90" zoomScaleNormal="90" zoomScaleSheetLayoutView="90" workbookViewId="0">
      <selection sqref="A1:K1"/>
    </sheetView>
  </sheetViews>
  <sheetFormatPr defaultColWidth="9.125" defaultRowHeight="21.75"/>
  <cols>
    <col min="1" max="2" width="2.375" style="2" customWidth="1"/>
    <col min="3" max="3" width="47.125" style="2" customWidth="1"/>
    <col min="4" max="4" width="7.125" style="162" customWidth="1"/>
    <col min="5" max="5" width="1.125" style="92" customWidth="1"/>
    <col min="6" max="6" width="13.875" style="2" customWidth="1"/>
    <col min="7" max="7" width="1.125" style="2" customWidth="1"/>
    <col min="8" max="8" width="14.125" style="2" customWidth="1"/>
    <col min="9" max="9" width="1.125" style="2" customWidth="1"/>
    <col min="10" max="10" width="12.625" style="2" customWidth="1"/>
    <col min="11" max="11" width="1.125" style="2" customWidth="1"/>
    <col min="12" max="12" width="13.625" style="2" customWidth="1"/>
    <col min="13" max="13" width="1.125" style="2" customWidth="1"/>
    <col min="14" max="14" width="14.125" style="2" customWidth="1"/>
    <col min="15" max="15" width="1.125" style="2" customWidth="1"/>
    <col min="16" max="16" width="12.75" style="41" bestFit="1" customWidth="1"/>
    <col min="17" max="17" width="1.125" style="2" customWidth="1"/>
    <col min="18" max="18" width="12.375" style="14" customWidth="1"/>
    <col min="19" max="19" width="1.125" style="2" customWidth="1"/>
    <col min="20" max="20" width="12.75" style="2" bestFit="1" customWidth="1"/>
    <col min="21" max="21" width="1.125" style="2" customWidth="1"/>
    <col min="22" max="22" width="14.5" style="2" customWidth="1"/>
    <col min="23" max="16384" width="9.125" style="2"/>
  </cols>
  <sheetData>
    <row r="1" spans="1:22" s="83" customFormat="1" ht="18" customHeight="1">
      <c r="A1" s="189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P1" s="41"/>
      <c r="R1" s="14"/>
    </row>
    <row r="2" spans="1:22" s="160" customFormat="1" ht="18" customHeight="1">
      <c r="A2" s="190" t="s">
        <v>160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</row>
    <row r="3" spans="1:22" ht="18" customHeight="1">
      <c r="A3" s="13"/>
      <c r="B3" s="13"/>
      <c r="C3" s="13"/>
      <c r="D3" s="161"/>
      <c r="E3" s="13"/>
      <c r="F3" s="13"/>
      <c r="G3" s="13"/>
      <c r="H3" s="13"/>
      <c r="I3" s="13"/>
      <c r="J3" s="13"/>
      <c r="K3" s="3"/>
      <c r="L3" s="3"/>
      <c r="M3" s="3"/>
      <c r="N3" s="3"/>
      <c r="O3" s="3"/>
      <c r="P3" s="98"/>
      <c r="Q3" s="3"/>
      <c r="R3" s="85"/>
      <c r="S3" s="3"/>
      <c r="T3" s="3"/>
    </row>
    <row r="4" spans="1:22" ht="18" customHeight="1">
      <c r="A4" s="3"/>
      <c r="B4" s="3"/>
      <c r="C4" s="3"/>
      <c r="F4" s="185" t="s">
        <v>144</v>
      </c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</row>
    <row r="5" spans="1:22" ht="18" customHeight="1">
      <c r="A5" s="3"/>
      <c r="B5" s="3"/>
      <c r="C5" s="3"/>
      <c r="F5" s="91"/>
      <c r="G5" s="91"/>
      <c r="H5" s="91"/>
      <c r="I5" s="91"/>
      <c r="L5" s="188" t="s">
        <v>37</v>
      </c>
      <c r="M5" s="188"/>
      <c r="N5" s="188"/>
      <c r="O5" s="92"/>
      <c r="P5" s="188" t="s">
        <v>82</v>
      </c>
      <c r="Q5" s="188"/>
      <c r="R5" s="188"/>
      <c r="S5" s="188"/>
      <c r="T5" s="188"/>
      <c r="U5" s="92"/>
      <c r="V5" s="91"/>
    </row>
    <row r="6" spans="1:22" ht="18" customHeight="1">
      <c r="A6" s="3"/>
      <c r="B6" s="3"/>
      <c r="C6" s="3"/>
      <c r="F6" s="91"/>
      <c r="G6" s="91"/>
      <c r="H6" s="91"/>
      <c r="I6" s="91"/>
      <c r="J6" s="92" t="s">
        <v>216</v>
      </c>
      <c r="L6" s="93"/>
      <c r="M6" s="93"/>
      <c r="N6" s="93"/>
      <c r="O6" s="92"/>
      <c r="P6" s="163"/>
      <c r="Q6" s="92"/>
      <c r="R6" s="164" t="s">
        <v>217</v>
      </c>
      <c r="S6" s="92"/>
      <c r="T6" s="92" t="s">
        <v>38</v>
      </c>
      <c r="U6" s="92"/>
      <c r="V6" s="91"/>
    </row>
    <row r="7" spans="1:22" ht="18" customHeight="1">
      <c r="A7" s="3"/>
      <c r="B7" s="3"/>
      <c r="C7" s="3"/>
      <c r="D7" s="165"/>
      <c r="F7" s="92" t="s">
        <v>39</v>
      </c>
      <c r="G7" s="92"/>
      <c r="H7" s="92"/>
      <c r="I7" s="92"/>
      <c r="J7" s="92" t="s">
        <v>134</v>
      </c>
      <c r="K7" s="92"/>
      <c r="P7" s="163"/>
      <c r="Q7" s="92"/>
      <c r="R7" s="164" t="s">
        <v>68</v>
      </c>
      <c r="S7" s="92"/>
      <c r="T7" s="92" t="s">
        <v>178</v>
      </c>
      <c r="V7" s="92"/>
    </row>
    <row r="8" spans="1:22" s="92" customFormat="1" ht="18" customHeight="1">
      <c r="A8" s="91"/>
      <c r="B8" s="91"/>
      <c r="C8" s="94"/>
      <c r="D8" s="166"/>
      <c r="F8" s="92" t="s">
        <v>85</v>
      </c>
      <c r="H8" s="92" t="s">
        <v>40</v>
      </c>
      <c r="J8" s="92" t="s">
        <v>135</v>
      </c>
      <c r="P8" s="163" t="s">
        <v>168</v>
      </c>
      <c r="R8" s="164" t="s">
        <v>69</v>
      </c>
      <c r="T8" s="92" t="s">
        <v>86</v>
      </c>
      <c r="V8" s="92" t="s">
        <v>38</v>
      </c>
    </row>
    <row r="9" spans="1:22" s="92" customFormat="1" ht="18" customHeight="1">
      <c r="A9" s="91"/>
      <c r="B9" s="91"/>
      <c r="C9" s="94"/>
      <c r="D9" s="95" t="s">
        <v>268</v>
      </c>
      <c r="E9" s="95"/>
      <c r="F9" s="92" t="s">
        <v>41</v>
      </c>
      <c r="H9" s="92" t="s">
        <v>42</v>
      </c>
      <c r="J9" s="92" t="s">
        <v>136</v>
      </c>
      <c r="L9" s="92" t="s">
        <v>43</v>
      </c>
      <c r="N9" s="92" t="s">
        <v>44</v>
      </c>
      <c r="P9" s="163" t="s">
        <v>167</v>
      </c>
      <c r="R9" s="164" t="s">
        <v>70</v>
      </c>
      <c r="T9" s="92" t="s">
        <v>87</v>
      </c>
      <c r="V9" s="92" t="s">
        <v>45</v>
      </c>
    </row>
    <row r="10" spans="1:22" s="92" customFormat="1" ht="18" customHeight="1">
      <c r="A10" s="91"/>
      <c r="B10" s="91"/>
      <c r="C10" s="91"/>
      <c r="D10" s="167"/>
      <c r="F10" s="186" t="s">
        <v>161</v>
      </c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</row>
    <row r="11" spans="1:22" ht="18" customHeight="1">
      <c r="A11" s="3" t="s">
        <v>237</v>
      </c>
      <c r="B11" s="3"/>
      <c r="C11" s="3"/>
      <c r="D11" s="165"/>
      <c r="E11" s="168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82"/>
      <c r="Q11" s="99"/>
      <c r="R11" s="101"/>
      <c r="S11" s="99"/>
      <c r="T11" s="99"/>
      <c r="U11" s="99"/>
      <c r="V11" s="99"/>
    </row>
    <row r="12" spans="1:22" ht="18" customHeight="1">
      <c r="A12" s="3" t="s">
        <v>239</v>
      </c>
      <c r="B12" s="3"/>
      <c r="C12" s="3"/>
      <c r="D12" s="165"/>
      <c r="E12" s="168"/>
      <c r="F12" s="99">
        <v>21749999850</v>
      </c>
      <c r="G12" s="3"/>
      <c r="H12" s="99">
        <v>19279777633</v>
      </c>
      <c r="I12" s="3"/>
      <c r="J12" s="99">
        <v>221308748</v>
      </c>
      <c r="K12" s="3"/>
      <c r="L12" s="99">
        <v>1638780000</v>
      </c>
      <c r="M12" s="3"/>
      <c r="N12" s="99">
        <v>35071141316</v>
      </c>
      <c r="O12" s="3"/>
      <c r="P12" s="101">
        <v>533347743</v>
      </c>
      <c r="Q12" s="3"/>
      <c r="R12" s="101">
        <v>-43539727</v>
      </c>
      <c r="S12" s="3"/>
      <c r="T12" s="99">
        <v>489808016</v>
      </c>
      <c r="U12" s="3"/>
      <c r="V12" s="99">
        <v>78450815563</v>
      </c>
    </row>
    <row r="13" spans="1:22" ht="11.1" customHeight="1">
      <c r="A13" s="3"/>
      <c r="B13" s="3"/>
      <c r="C13" s="3"/>
      <c r="D13" s="169"/>
      <c r="E13" s="168"/>
      <c r="F13" s="99"/>
      <c r="G13" s="3"/>
      <c r="H13" s="99"/>
      <c r="I13" s="3"/>
      <c r="J13" s="99"/>
      <c r="K13" s="3"/>
      <c r="L13" s="99"/>
      <c r="M13" s="3"/>
      <c r="N13" s="99"/>
      <c r="O13" s="3"/>
      <c r="P13" s="82"/>
      <c r="Q13" s="3"/>
      <c r="R13" s="101"/>
      <c r="S13" s="3"/>
      <c r="T13" s="99"/>
      <c r="U13" s="3"/>
      <c r="V13" s="99"/>
    </row>
    <row r="14" spans="1:22" ht="18" customHeight="1">
      <c r="A14" s="3" t="s">
        <v>133</v>
      </c>
      <c r="B14" s="3"/>
      <c r="C14" s="3"/>
      <c r="D14" s="169"/>
      <c r="E14" s="168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82"/>
      <c r="Q14" s="99"/>
      <c r="R14" s="101"/>
      <c r="S14" s="99"/>
      <c r="T14" s="99"/>
      <c r="U14" s="99"/>
      <c r="V14" s="99"/>
    </row>
    <row r="15" spans="1:22" ht="18" customHeight="1">
      <c r="A15" s="3"/>
      <c r="B15" s="97" t="s">
        <v>243</v>
      </c>
      <c r="C15" s="3"/>
      <c r="D15" s="169"/>
      <c r="E15" s="168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82"/>
      <c r="Q15" s="99"/>
      <c r="R15" s="101"/>
      <c r="S15" s="99"/>
      <c r="T15" s="99"/>
      <c r="U15" s="99"/>
      <c r="V15" s="99"/>
    </row>
    <row r="16" spans="1:22" ht="18" customHeight="1">
      <c r="B16" s="2" t="s">
        <v>146</v>
      </c>
      <c r="D16" s="95">
        <v>21</v>
      </c>
      <c r="E16" s="168"/>
      <c r="F16" s="10">
        <v>0</v>
      </c>
      <c r="G16" s="99"/>
      <c r="H16" s="10">
        <v>0</v>
      </c>
      <c r="I16" s="99"/>
      <c r="J16" s="10">
        <v>0</v>
      </c>
      <c r="K16" s="99"/>
      <c r="L16" s="10">
        <v>0</v>
      </c>
      <c r="M16" s="10"/>
      <c r="N16" s="10">
        <v>-3479999976</v>
      </c>
      <c r="O16" s="10"/>
      <c r="P16" s="44">
        <v>0</v>
      </c>
      <c r="Q16" s="10"/>
      <c r="R16" s="44">
        <v>0</v>
      </c>
      <c r="S16" s="10"/>
      <c r="T16" s="10">
        <f>SUM(P16:R16)</f>
        <v>0</v>
      </c>
      <c r="U16" s="10"/>
      <c r="V16" s="10">
        <f>SUM(F16,H16,J16,L16,N16,T16)</f>
        <v>-3479999976</v>
      </c>
    </row>
    <row r="17" spans="1:22" ht="18.95" customHeight="1">
      <c r="A17" s="3"/>
      <c r="B17" s="158" t="s">
        <v>245</v>
      </c>
      <c r="C17" s="3"/>
      <c r="D17" s="165"/>
      <c r="E17" s="168"/>
      <c r="F17" s="80">
        <f>SUM(F16:F16)</f>
        <v>0</v>
      </c>
      <c r="G17" s="10"/>
      <c r="H17" s="80">
        <f>SUM(H16:H16)</f>
        <v>0</v>
      </c>
      <c r="I17" s="99"/>
      <c r="J17" s="80">
        <f>SUM(J16:J16)</f>
        <v>0</v>
      </c>
      <c r="K17" s="99"/>
      <c r="L17" s="80">
        <f>SUM(L16:L16)</f>
        <v>0</v>
      </c>
      <c r="M17" s="10"/>
      <c r="N17" s="80">
        <f>SUM(N16:N16)</f>
        <v>-3479999976</v>
      </c>
      <c r="O17" s="10"/>
      <c r="P17" s="80">
        <f>SUM(P16:P16)</f>
        <v>0</v>
      </c>
      <c r="Q17" s="10"/>
      <c r="R17" s="80">
        <f>SUM(R16:R16)</f>
        <v>0</v>
      </c>
      <c r="S17" s="10"/>
      <c r="T17" s="80">
        <f>SUM(T16:T16)</f>
        <v>0</v>
      </c>
      <c r="U17" s="99"/>
      <c r="V17" s="80">
        <f>SUM(V16:V16)</f>
        <v>-3479999976</v>
      </c>
    </row>
    <row r="18" spans="1:22" ht="18" customHeight="1">
      <c r="A18" s="3"/>
      <c r="B18" s="158"/>
      <c r="C18" s="3"/>
      <c r="D18" s="165"/>
      <c r="E18" s="168"/>
      <c r="F18" s="174"/>
      <c r="G18" s="10"/>
      <c r="H18" s="174"/>
      <c r="I18" s="99"/>
      <c r="J18" s="174"/>
      <c r="K18" s="99"/>
      <c r="L18" s="174"/>
      <c r="M18" s="10"/>
      <c r="N18" s="174"/>
      <c r="O18" s="10"/>
      <c r="P18" s="174"/>
      <c r="Q18" s="10"/>
      <c r="R18" s="174"/>
      <c r="S18" s="10"/>
      <c r="T18" s="174"/>
      <c r="U18" s="99"/>
      <c r="V18" s="174"/>
    </row>
    <row r="19" spans="1:22" ht="18" customHeight="1">
      <c r="A19" s="3" t="s">
        <v>186</v>
      </c>
      <c r="C19" s="3"/>
      <c r="D19" s="165"/>
      <c r="E19" s="95"/>
      <c r="F19" s="79">
        <f t="shared" ref="F19:K19" si="0">F17</f>
        <v>0</v>
      </c>
      <c r="G19" s="99"/>
      <c r="H19" s="79">
        <f t="shared" si="0"/>
        <v>0</v>
      </c>
      <c r="I19" s="99">
        <f t="shared" si="0"/>
        <v>0</v>
      </c>
      <c r="J19" s="79">
        <f t="shared" si="0"/>
        <v>0</v>
      </c>
      <c r="K19" s="99">
        <f t="shared" si="0"/>
        <v>0</v>
      </c>
      <c r="L19" s="79">
        <f>L17</f>
        <v>0</v>
      </c>
      <c r="M19" s="10"/>
      <c r="N19" s="79">
        <f>N17</f>
        <v>-3479999976</v>
      </c>
      <c r="O19" s="10"/>
      <c r="P19" s="79">
        <f>SUM(P16:P17)</f>
        <v>0</v>
      </c>
      <c r="Q19" s="10"/>
      <c r="R19" s="79">
        <f>SUM(R16:R17)</f>
        <v>0</v>
      </c>
      <c r="S19" s="10"/>
      <c r="T19" s="79">
        <f>SUM(T16:T17)</f>
        <v>0</v>
      </c>
      <c r="U19" s="99"/>
      <c r="V19" s="79">
        <f>V17</f>
        <v>-3479999976</v>
      </c>
    </row>
    <row r="20" spans="1:22" ht="18" customHeight="1">
      <c r="C20" s="3"/>
      <c r="D20" s="170"/>
      <c r="E20" s="95"/>
      <c r="F20" s="10"/>
      <c r="G20" s="99"/>
      <c r="H20" s="99"/>
      <c r="I20" s="99"/>
      <c r="J20" s="10"/>
      <c r="K20" s="99"/>
      <c r="L20" s="10"/>
      <c r="M20" s="99"/>
      <c r="N20" s="10"/>
      <c r="O20" s="10"/>
      <c r="P20" s="89"/>
      <c r="Q20" s="10"/>
      <c r="R20" s="44"/>
      <c r="S20" s="10"/>
      <c r="T20" s="10"/>
      <c r="U20" s="10"/>
      <c r="V20" s="99"/>
    </row>
    <row r="21" spans="1:22" ht="18" customHeight="1">
      <c r="A21" s="3" t="s">
        <v>170</v>
      </c>
      <c r="B21" s="3"/>
      <c r="C21" s="3"/>
      <c r="D21" s="161"/>
      <c r="E21" s="168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82"/>
      <c r="Q21" s="99"/>
      <c r="R21" s="101"/>
      <c r="S21" s="99"/>
      <c r="T21" s="99"/>
      <c r="U21" s="99"/>
      <c r="V21" s="99"/>
    </row>
    <row r="22" spans="1:22" ht="18.95" customHeight="1">
      <c r="B22" s="2" t="s">
        <v>218</v>
      </c>
      <c r="D22" s="170"/>
      <c r="E22" s="168"/>
      <c r="F22" s="10">
        <v>0</v>
      </c>
      <c r="G22" s="99"/>
      <c r="H22" s="10">
        <v>0</v>
      </c>
      <c r="I22" s="99"/>
      <c r="J22" s="10">
        <v>0</v>
      </c>
      <c r="K22" s="99"/>
      <c r="L22" s="10">
        <v>0</v>
      </c>
      <c r="M22" s="10"/>
      <c r="N22" s="10">
        <v>1073179746</v>
      </c>
      <c r="O22" s="10"/>
      <c r="P22" s="89">
        <v>0</v>
      </c>
      <c r="Q22" s="10"/>
      <c r="R22" s="44">
        <v>0</v>
      </c>
      <c r="S22" s="10"/>
      <c r="T22" s="10">
        <f>SUM(P22,R22)</f>
        <v>0</v>
      </c>
      <c r="U22" s="10"/>
      <c r="V22" s="10">
        <f>SUM(F22,H22,J22,L22,N22,T22)</f>
        <v>1073179746</v>
      </c>
    </row>
    <row r="23" spans="1:22" ht="18" customHeight="1">
      <c r="B23" s="2" t="s">
        <v>103</v>
      </c>
      <c r="D23" s="171"/>
      <c r="E23" s="168"/>
      <c r="F23" s="10">
        <v>0</v>
      </c>
      <c r="G23" s="99"/>
      <c r="H23" s="10">
        <v>0</v>
      </c>
      <c r="I23" s="99"/>
      <c r="J23" s="10">
        <v>0</v>
      </c>
      <c r="K23" s="99"/>
      <c r="L23" s="10">
        <v>0</v>
      </c>
      <c r="M23" s="10"/>
      <c r="N23" s="10">
        <v>0</v>
      </c>
      <c r="O23" s="10"/>
      <c r="P23" s="10">
        <v>-393153747</v>
      </c>
      <c r="Q23" s="10"/>
      <c r="R23" s="44">
        <v>0</v>
      </c>
      <c r="S23" s="10"/>
      <c r="T23" s="10">
        <f>SUM(P23,R23)</f>
        <v>-393153747</v>
      </c>
      <c r="U23" s="10"/>
      <c r="V23" s="10">
        <f>SUM(F23,H23,J23,L23,N23,T23)</f>
        <v>-393153747</v>
      </c>
    </row>
    <row r="24" spans="1:22" ht="18" customHeight="1">
      <c r="A24" s="3" t="s">
        <v>234</v>
      </c>
      <c r="B24" s="3"/>
      <c r="C24" s="3"/>
      <c r="D24" s="171"/>
      <c r="E24" s="168"/>
      <c r="F24" s="80">
        <f>SUM(F22:F23)</f>
        <v>0</v>
      </c>
      <c r="G24" s="10"/>
      <c r="H24" s="80">
        <f>SUM(H22:H23)</f>
        <v>0</v>
      </c>
      <c r="I24" s="99"/>
      <c r="J24" s="80">
        <f>SUM(J22:J23)</f>
        <v>0</v>
      </c>
      <c r="K24" s="99"/>
      <c r="L24" s="80">
        <f>SUM(L22:L23)</f>
        <v>0</v>
      </c>
      <c r="M24" s="10"/>
      <c r="N24" s="80">
        <f>SUM(N22:N23)</f>
        <v>1073179746</v>
      </c>
      <c r="O24" s="10"/>
      <c r="P24" s="80">
        <f>SUM(P22:P23)</f>
        <v>-393153747</v>
      </c>
      <c r="Q24" s="10"/>
      <c r="R24" s="80">
        <f>SUM(R22:R23)</f>
        <v>0</v>
      </c>
      <c r="S24" s="10"/>
      <c r="T24" s="80">
        <f>SUM(T22:T23)</f>
        <v>-393153747</v>
      </c>
      <c r="U24" s="99"/>
      <c r="V24" s="80">
        <f>SUM(V22:V23)</f>
        <v>680025999</v>
      </c>
    </row>
    <row r="25" spans="1:22" ht="7.5" customHeight="1">
      <c r="A25" s="3"/>
      <c r="B25" s="3"/>
      <c r="C25" s="3"/>
      <c r="D25" s="170"/>
      <c r="E25" s="168"/>
      <c r="F25" s="99"/>
      <c r="G25" s="10"/>
      <c r="H25" s="99"/>
      <c r="I25" s="99"/>
      <c r="J25" s="99"/>
      <c r="K25" s="99"/>
      <c r="L25" s="99"/>
      <c r="M25" s="10"/>
      <c r="N25" s="99"/>
      <c r="O25" s="10"/>
      <c r="P25" s="99"/>
      <c r="Q25" s="10"/>
      <c r="R25" s="99"/>
      <c r="S25" s="10"/>
      <c r="T25" s="99"/>
      <c r="U25" s="99"/>
      <c r="V25" s="99"/>
    </row>
    <row r="26" spans="1:22" ht="18.600000000000001" customHeight="1">
      <c r="A26" s="2" t="s">
        <v>242</v>
      </c>
      <c r="B26" s="3"/>
      <c r="C26" s="3"/>
      <c r="D26" s="95">
        <v>14</v>
      </c>
      <c r="E26" s="168"/>
      <c r="F26" s="10">
        <v>0</v>
      </c>
      <c r="G26" s="10"/>
      <c r="H26" s="10">
        <v>0</v>
      </c>
      <c r="I26" s="10"/>
      <c r="J26" s="10">
        <v>0</v>
      </c>
      <c r="K26" s="10"/>
      <c r="L26" s="10">
        <v>580450770</v>
      </c>
      <c r="M26" s="10"/>
      <c r="N26" s="10">
        <v>-580450770</v>
      </c>
      <c r="O26" s="10"/>
      <c r="P26" s="10">
        <v>0</v>
      </c>
      <c r="Q26" s="10"/>
      <c r="R26" s="10">
        <v>0</v>
      </c>
      <c r="S26" s="10"/>
      <c r="T26" s="10">
        <v>0</v>
      </c>
      <c r="U26" s="10"/>
      <c r="V26" s="10">
        <f>SUM(F26:N26,T26)</f>
        <v>0</v>
      </c>
    </row>
    <row r="27" spans="1:22" ht="9.9499999999999993" customHeight="1">
      <c r="A27" s="3"/>
      <c r="B27" s="3"/>
      <c r="C27" s="3"/>
      <c r="D27" s="170"/>
      <c r="E27" s="168"/>
      <c r="F27" s="99"/>
      <c r="G27" s="10"/>
      <c r="H27" s="99"/>
      <c r="I27" s="99"/>
      <c r="J27" s="99"/>
      <c r="K27" s="99"/>
      <c r="L27" s="99"/>
      <c r="M27" s="10"/>
      <c r="N27" s="99"/>
      <c r="O27" s="10"/>
      <c r="P27" s="99"/>
      <c r="Q27" s="10"/>
      <c r="R27" s="99"/>
      <c r="S27" s="10"/>
      <c r="T27" s="99"/>
      <c r="U27" s="99"/>
      <c r="V27" s="99"/>
    </row>
    <row r="28" spans="1:22" ht="24" thickBot="1">
      <c r="A28" s="3" t="s">
        <v>238</v>
      </c>
      <c r="B28" s="3"/>
      <c r="D28" s="161"/>
      <c r="F28" s="159">
        <f>F12+F17</f>
        <v>21749999850</v>
      </c>
      <c r="G28" s="99"/>
      <c r="H28" s="159">
        <f>H12+H17</f>
        <v>19279777633</v>
      </c>
      <c r="I28" s="99"/>
      <c r="J28" s="159">
        <f>J12+J17</f>
        <v>221308748</v>
      </c>
      <c r="K28" s="99"/>
      <c r="L28" s="159">
        <f>L12+L17+L26</f>
        <v>2219230770</v>
      </c>
      <c r="M28" s="99"/>
      <c r="N28" s="159">
        <f>N12+N19+N24+N26</f>
        <v>32083870316</v>
      </c>
      <c r="O28" s="99"/>
      <c r="P28" s="159">
        <f>P12+P19+P24</f>
        <v>140193996</v>
      </c>
      <c r="Q28" s="99"/>
      <c r="R28" s="159">
        <f>R12+R19+R24</f>
        <v>-43539727</v>
      </c>
      <c r="S28" s="99"/>
      <c r="T28" s="159">
        <f>T12+T19+T24</f>
        <v>96654269</v>
      </c>
      <c r="U28" s="99"/>
      <c r="V28" s="159">
        <f>V12+V19+V24</f>
        <v>75650841586</v>
      </c>
    </row>
    <row r="29" spans="1:22" ht="4.5" customHeight="1" thickTop="1">
      <c r="D29" s="167"/>
      <c r="L29" s="10"/>
      <c r="M29" s="10"/>
      <c r="N29" s="10"/>
      <c r="O29" s="10"/>
      <c r="P29" s="89"/>
      <c r="Q29" s="10"/>
      <c r="R29" s="44"/>
      <c r="S29" s="10"/>
      <c r="T29" s="10"/>
      <c r="U29" s="10"/>
      <c r="V29" s="3"/>
    </row>
    <row r="30" spans="1:22" ht="23.25">
      <c r="D30" s="161"/>
    </row>
    <row r="31" spans="1:22">
      <c r="F31" s="10"/>
      <c r="H31" s="10"/>
      <c r="J31" s="10"/>
      <c r="L31" s="10"/>
      <c r="N31" s="10"/>
      <c r="T31" s="10"/>
      <c r="V31" s="10"/>
    </row>
    <row r="32" spans="1:22">
      <c r="F32" s="10"/>
      <c r="H32" s="10"/>
      <c r="J32" s="10"/>
      <c r="L32" s="10"/>
      <c r="N32" s="10"/>
      <c r="T32" s="10"/>
      <c r="V32" s="10"/>
    </row>
    <row r="33" spans="6:22">
      <c r="N33" s="10"/>
      <c r="T33" s="10"/>
      <c r="V33" s="10"/>
    </row>
    <row r="34" spans="6:22">
      <c r="V34" s="10"/>
    </row>
    <row r="35" spans="6:22">
      <c r="V35" s="10"/>
    </row>
    <row r="36" spans="6:22">
      <c r="F36" s="10"/>
      <c r="H36" s="10"/>
      <c r="J36" s="10"/>
      <c r="L36" s="10"/>
      <c r="N36" s="10"/>
      <c r="T36" s="10"/>
      <c r="V36" s="10"/>
    </row>
  </sheetData>
  <mergeCells count="6">
    <mergeCell ref="F10:V10"/>
    <mergeCell ref="A1:K1"/>
    <mergeCell ref="A2:T2"/>
    <mergeCell ref="F4:T4"/>
    <mergeCell ref="L5:N5"/>
    <mergeCell ref="P5:T5"/>
  </mergeCells>
  <pageMargins left="0.5" right="0.4" top="0.48" bottom="0.5" header="0.5" footer="0.5"/>
  <pageSetup paperSize="9" scale="67" firstPageNumber="11" orientation="landscape" useFirstPageNumber="1" r:id="rId1"/>
  <headerFooter>
    <oddFooter>&amp;L&amp;"Times New Roman,Regular"The accompanying notes form an integral part of the financial statements.
&amp;"Tahoma,Regular"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0"/>
  <sheetViews>
    <sheetView view="pageBreakPreview" zoomScale="90" zoomScaleNormal="90" zoomScaleSheetLayoutView="90" workbookViewId="0"/>
  </sheetViews>
  <sheetFormatPr defaultColWidth="9.125" defaultRowHeight="18" customHeight="1"/>
  <cols>
    <col min="1" max="1" width="2.5" style="106" customWidth="1"/>
    <col min="2" max="2" width="2.625" style="106" customWidth="1"/>
    <col min="3" max="3" width="41.375" style="106" customWidth="1"/>
    <col min="4" max="4" width="7.5" style="110" customWidth="1"/>
    <col min="5" max="5" width="1.125" style="106" customWidth="1"/>
    <col min="6" max="6" width="15.125" style="134" bestFit="1" customWidth="1"/>
    <col min="7" max="7" width="1.125" style="106" customWidth="1"/>
    <col min="8" max="8" width="15.875" style="134" bestFit="1" customWidth="1"/>
    <col min="9" max="9" width="1.125" style="108" customWidth="1"/>
    <col min="10" max="10" width="14.875" style="134" customWidth="1"/>
    <col min="11" max="11" width="1.125" style="106" customWidth="1"/>
    <col min="12" max="12" width="15.125" style="134" bestFit="1" customWidth="1"/>
    <col min="13" max="16384" width="9.125" style="106"/>
  </cols>
  <sheetData>
    <row r="1" spans="1:12" s="116" customFormat="1" ht="18" customHeight="1">
      <c r="A1" s="114" t="s">
        <v>102</v>
      </c>
      <c r="B1" s="114"/>
      <c r="C1" s="114"/>
      <c r="D1" s="114"/>
      <c r="E1" s="115"/>
      <c r="F1" s="114"/>
      <c r="G1" s="115"/>
      <c r="H1" s="114"/>
      <c r="I1" s="115"/>
      <c r="J1" s="114"/>
      <c r="K1" s="115"/>
      <c r="L1" s="114"/>
    </row>
    <row r="2" spans="1:12" s="116" customFormat="1" ht="18" customHeight="1">
      <c r="A2" s="104" t="s">
        <v>162</v>
      </c>
      <c r="B2" s="104"/>
      <c r="C2" s="104"/>
      <c r="D2" s="104"/>
      <c r="E2" s="117"/>
      <c r="F2" s="104"/>
      <c r="G2" s="117"/>
      <c r="H2" s="104"/>
      <c r="I2" s="117"/>
      <c r="J2" s="104"/>
      <c r="K2" s="117"/>
      <c r="L2" s="104"/>
    </row>
    <row r="3" spans="1:12" ht="18" customHeight="1">
      <c r="A3" s="118"/>
      <c r="B3" s="118"/>
      <c r="C3" s="118"/>
      <c r="D3" s="118"/>
      <c r="E3" s="119"/>
      <c r="F3" s="118"/>
      <c r="G3" s="119"/>
      <c r="H3" s="118"/>
      <c r="I3" s="119"/>
      <c r="J3" s="118"/>
      <c r="K3" s="119"/>
      <c r="L3" s="118"/>
    </row>
    <row r="4" spans="1:12" ht="18" customHeight="1">
      <c r="A4" s="107"/>
      <c r="B4" s="107"/>
      <c r="C4" s="107"/>
      <c r="D4" s="120"/>
      <c r="E4" s="121"/>
      <c r="F4" s="192" t="s">
        <v>0</v>
      </c>
      <c r="G4" s="192"/>
      <c r="H4" s="192"/>
      <c r="I4" s="122"/>
      <c r="J4" s="192" t="s">
        <v>1</v>
      </c>
      <c r="K4" s="192"/>
      <c r="L4" s="192"/>
    </row>
    <row r="5" spans="1:12" ht="18" customHeight="1">
      <c r="A5" s="107"/>
      <c r="C5" s="107"/>
      <c r="D5" s="123"/>
      <c r="E5" s="124"/>
      <c r="F5" s="192" t="s">
        <v>2</v>
      </c>
      <c r="G5" s="192"/>
      <c r="H5" s="192"/>
      <c r="J5" s="192" t="s">
        <v>2</v>
      </c>
      <c r="K5" s="192"/>
      <c r="L5" s="192"/>
    </row>
    <row r="6" spans="1:12" s="113" customFormat="1" ht="18" customHeight="1">
      <c r="A6" s="125"/>
      <c r="C6" s="125"/>
      <c r="D6" s="126"/>
      <c r="E6" s="126"/>
      <c r="F6" s="193" t="s">
        <v>158</v>
      </c>
      <c r="G6" s="193"/>
      <c r="H6" s="193"/>
      <c r="I6" s="127"/>
      <c r="J6" s="193" t="s">
        <v>158</v>
      </c>
      <c r="K6" s="193"/>
      <c r="L6" s="193"/>
    </row>
    <row r="7" spans="1:12" ht="18" customHeight="1">
      <c r="A7" s="107"/>
      <c r="C7" s="107"/>
      <c r="D7" s="128" t="s">
        <v>268</v>
      </c>
      <c r="E7" s="129"/>
      <c r="F7" s="130" t="s">
        <v>236</v>
      </c>
      <c r="G7" s="129"/>
      <c r="H7" s="130" t="s">
        <v>203</v>
      </c>
      <c r="I7" s="109"/>
      <c r="J7" s="130" t="s">
        <v>236</v>
      </c>
      <c r="K7" s="129"/>
      <c r="L7" s="130" t="s">
        <v>203</v>
      </c>
    </row>
    <row r="8" spans="1:12" ht="18" customHeight="1">
      <c r="A8" s="107"/>
      <c r="C8" s="107"/>
      <c r="D8" s="128"/>
      <c r="E8" s="129"/>
      <c r="F8" s="130"/>
      <c r="G8" s="129"/>
      <c r="H8" s="130"/>
      <c r="I8" s="109"/>
      <c r="J8" s="130"/>
      <c r="K8" s="129"/>
      <c r="L8" s="130"/>
    </row>
    <row r="9" spans="1:12" ht="18" customHeight="1">
      <c r="A9" s="107"/>
      <c r="C9" s="107"/>
      <c r="D9" s="123"/>
      <c r="E9" s="124"/>
      <c r="F9" s="191" t="s">
        <v>156</v>
      </c>
      <c r="G9" s="191"/>
      <c r="H9" s="191"/>
      <c r="I9" s="191"/>
      <c r="J9" s="191"/>
      <c r="K9" s="191"/>
      <c r="L9" s="191"/>
    </row>
    <row r="10" spans="1:12" ht="18" customHeight="1">
      <c r="A10" s="112" t="s">
        <v>46</v>
      </c>
      <c r="D10" s="124"/>
      <c r="E10" s="131"/>
      <c r="F10" s="111"/>
      <c r="G10" s="131"/>
      <c r="H10" s="111"/>
      <c r="I10" s="131"/>
      <c r="J10" s="132"/>
      <c r="K10" s="131"/>
      <c r="L10" s="132"/>
    </row>
    <row r="11" spans="1:12" ht="18" customHeight="1">
      <c r="A11" s="106" t="s">
        <v>169</v>
      </c>
      <c r="D11" s="133"/>
      <c r="E11" s="111"/>
      <c r="F11" s="134">
        <v>5479027102</v>
      </c>
      <c r="G11" s="111"/>
      <c r="H11" s="134">
        <v>5676184901</v>
      </c>
      <c r="I11" s="122"/>
      <c r="J11" s="134">
        <v>1073179746</v>
      </c>
      <c r="K11" s="111"/>
      <c r="L11" s="134">
        <v>1903459539</v>
      </c>
    </row>
    <row r="12" spans="1:12" ht="18" customHeight="1">
      <c r="A12" s="135" t="s">
        <v>73</v>
      </c>
      <c r="E12" s="111"/>
      <c r="G12" s="111"/>
      <c r="I12" s="136"/>
      <c r="K12" s="111"/>
    </row>
    <row r="13" spans="1:12" ht="18" customHeight="1">
      <c r="A13" s="137" t="s">
        <v>106</v>
      </c>
      <c r="D13" s="110">
        <v>18</v>
      </c>
      <c r="E13" s="111"/>
      <c r="F13" s="134">
        <v>860308901</v>
      </c>
      <c r="G13" s="111"/>
      <c r="H13" s="134">
        <v>937344240</v>
      </c>
      <c r="I13" s="136"/>
      <c r="J13" s="138">
        <v>-3763328</v>
      </c>
      <c r="K13" s="111"/>
      <c r="L13" s="138">
        <v>-6888458</v>
      </c>
    </row>
    <row r="14" spans="1:12" ht="18" customHeight="1">
      <c r="A14" s="137" t="s">
        <v>35</v>
      </c>
      <c r="E14" s="111"/>
      <c r="F14" s="134">
        <v>4442618930</v>
      </c>
      <c r="G14" s="111"/>
      <c r="H14" s="134">
        <v>2976667556</v>
      </c>
      <c r="I14" s="136"/>
      <c r="J14" s="134">
        <v>923940136</v>
      </c>
      <c r="K14" s="111"/>
      <c r="L14" s="134">
        <v>347775305</v>
      </c>
    </row>
    <row r="15" spans="1:12" ht="18" customHeight="1">
      <c r="A15" s="137" t="s">
        <v>263</v>
      </c>
      <c r="E15" s="111"/>
      <c r="F15" s="134">
        <v>4065393625</v>
      </c>
      <c r="G15" s="111"/>
      <c r="H15" s="134">
        <v>3036649441</v>
      </c>
      <c r="I15" s="136"/>
      <c r="J15" s="134">
        <v>33068448</v>
      </c>
      <c r="K15" s="111"/>
      <c r="L15" s="134">
        <v>33696497</v>
      </c>
    </row>
    <row r="16" spans="1:12" ht="18" customHeight="1">
      <c r="A16" s="139" t="s">
        <v>199</v>
      </c>
      <c r="E16" s="111"/>
      <c r="F16" s="134">
        <v>-2715905</v>
      </c>
      <c r="G16" s="111"/>
      <c r="H16" s="134">
        <v>4937353</v>
      </c>
      <c r="I16" s="136"/>
      <c r="J16" s="134">
        <v>-343723</v>
      </c>
      <c r="K16" s="111"/>
      <c r="L16" s="134">
        <v>18183054</v>
      </c>
    </row>
    <row r="17" spans="1:12" ht="18" customHeight="1">
      <c r="A17" s="139" t="s">
        <v>200</v>
      </c>
      <c r="E17" s="111"/>
      <c r="F17" s="134">
        <v>196654560</v>
      </c>
      <c r="G17" s="111"/>
      <c r="H17" s="134">
        <v>0</v>
      </c>
      <c r="I17" s="136"/>
      <c r="J17" s="134">
        <v>0</v>
      </c>
      <c r="K17" s="111"/>
      <c r="L17" s="134">
        <v>0</v>
      </c>
    </row>
    <row r="18" spans="1:12" ht="18" customHeight="1">
      <c r="A18" s="137" t="s">
        <v>255</v>
      </c>
      <c r="E18" s="111"/>
      <c r="F18" s="134">
        <v>-234570512</v>
      </c>
      <c r="G18" s="111"/>
      <c r="H18" s="134">
        <v>-271676596</v>
      </c>
      <c r="I18" s="136"/>
      <c r="J18" s="134">
        <v>38451129</v>
      </c>
      <c r="K18" s="111"/>
      <c r="L18" s="134">
        <v>-42478545</v>
      </c>
    </row>
    <row r="19" spans="1:12" ht="18" customHeight="1">
      <c r="A19" s="137" t="s">
        <v>195</v>
      </c>
      <c r="E19" s="111"/>
      <c r="F19" s="134">
        <v>-792661750</v>
      </c>
      <c r="G19" s="111"/>
      <c r="H19" s="134">
        <v>102457722</v>
      </c>
      <c r="I19" s="136"/>
      <c r="J19" s="134">
        <v>0</v>
      </c>
      <c r="K19" s="111"/>
      <c r="L19" s="134">
        <v>0</v>
      </c>
    </row>
    <row r="20" spans="1:12" ht="18" customHeight="1">
      <c r="A20" s="137" t="s">
        <v>137</v>
      </c>
      <c r="E20" s="111"/>
      <c r="F20" s="134">
        <v>8502177</v>
      </c>
      <c r="G20" s="111"/>
      <c r="H20" s="134">
        <v>-3826923</v>
      </c>
      <c r="I20" s="136"/>
      <c r="J20" s="134">
        <v>8070798</v>
      </c>
      <c r="K20" s="111"/>
      <c r="L20" s="134">
        <v>-10912360</v>
      </c>
    </row>
    <row r="21" spans="1:12" ht="18" customHeight="1">
      <c r="A21" s="137" t="s">
        <v>143</v>
      </c>
      <c r="E21" s="111"/>
      <c r="F21" s="134">
        <v>-2832150</v>
      </c>
      <c r="G21" s="111"/>
      <c r="H21" s="134">
        <v>1920420</v>
      </c>
      <c r="I21" s="136"/>
      <c r="J21" s="134">
        <v>-2645118</v>
      </c>
      <c r="K21" s="111"/>
      <c r="L21" s="134">
        <v>2155596</v>
      </c>
    </row>
    <row r="22" spans="1:12" ht="18" customHeight="1">
      <c r="A22" s="137" t="s">
        <v>273</v>
      </c>
      <c r="E22" s="111"/>
      <c r="F22" s="134">
        <v>130482567</v>
      </c>
      <c r="G22" s="111"/>
      <c r="H22" s="134">
        <v>125320338</v>
      </c>
      <c r="I22" s="136"/>
      <c r="J22" s="134">
        <v>0</v>
      </c>
      <c r="K22" s="111"/>
      <c r="L22" s="134">
        <v>0</v>
      </c>
    </row>
    <row r="23" spans="1:12" ht="18" customHeight="1">
      <c r="A23" s="137" t="s">
        <v>138</v>
      </c>
      <c r="E23" s="111"/>
      <c r="G23" s="111"/>
      <c r="I23" s="106"/>
      <c r="J23" s="106"/>
      <c r="L23" s="106"/>
    </row>
    <row r="24" spans="1:12" ht="18" customHeight="1">
      <c r="A24" s="137"/>
      <c r="B24" s="106" t="s">
        <v>139</v>
      </c>
      <c r="D24" s="110">
        <v>8</v>
      </c>
      <c r="E24" s="111"/>
      <c r="F24" s="134">
        <v>-3815195091</v>
      </c>
      <c r="G24" s="111"/>
      <c r="H24" s="134">
        <v>-5391157218</v>
      </c>
      <c r="I24" s="136"/>
      <c r="J24" s="134">
        <v>0</v>
      </c>
      <c r="K24" s="111"/>
      <c r="L24" s="134">
        <v>0</v>
      </c>
    </row>
    <row r="25" spans="1:12" ht="18" customHeight="1">
      <c r="A25" s="137" t="s">
        <v>256</v>
      </c>
      <c r="E25" s="111"/>
      <c r="G25" s="111"/>
      <c r="I25" s="136"/>
      <c r="K25" s="111"/>
    </row>
    <row r="26" spans="1:12" ht="18" customHeight="1">
      <c r="A26" s="137"/>
      <c r="B26" s="106" t="s">
        <v>201</v>
      </c>
      <c r="E26" s="111"/>
      <c r="F26" s="134">
        <v>-48847393</v>
      </c>
      <c r="G26" s="111"/>
      <c r="H26" s="134">
        <v>50452593</v>
      </c>
      <c r="I26" s="136"/>
      <c r="J26" s="134">
        <v>0</v>
      </c>
      <c r="K26" s="111"/>
      <c r="L26" s="134">
        <v>0</v>
      </c>
    </row>
    <row r="27" spans="1:12" ht="18" customHeight="1">
      <c r="A27" s="137" t="s">
        <v>257</v>
      </c>
      <c r="E27" s="111"/>
      <c r="F27" s="134">
        <v>15629377</v>
      </c>
      <c r="G27" s="111"/>
      <c r="H27" s="134">
        <v>2161601</v>
      </c>
      <c r="I27" s="136"/>
      <c r="J27" s="134">
        <v>0</v>
      </c>
      <c r="K27" s="111"/>
      <c r="L27" s="134">
        <v>0</v>
      </c>
    </row>
    <row r="28" spans="1:12" ht="18" customHeight="1">
      <c r="A28" s="137" t="s">
        <v>235</v>
      </c>
      <c r="E28" s="111"/>
      <c r="F28" s="134">
        <v>0</v>
      </c>
      <c r="G28" s="111"/>
      <c r="H28" s="134">
        <v>13212983</v>
      </c>
      <c r="I28" s="136"/>
      <c r="J28" s="134">
        <v>0</v>
      </c>
      <c r="K28" s="111"/>
      <c r="L28" s="134">
        <v>0</v>
      </c>
    </row>
    <row r="29" spans="1:12" ht="18" customHeight="1">
      <c r="A29" s="137" t="s">
        <v>230</v>
      </c>
      <c r="E29" s="111"/>
      <c r="F29" s="134">
        <v>-17933232</v>
      </c>
      <c r="G29" s="111"/>
      <c r="H29" s="134">
        <v>6691942</v>
      </c>
      <c r="I29" s="136"/>
      <c r="J29" s="134">
        <v>25</v>
      </c>
      <c r="K29" s="111"/>
      <c r="L29" s="134">
        <v>-1837</v>
      </c>
    </row>
    <row r="30" spans="1:12" ht="18" customHeight="1">
      <c r="A30" s="137" t="s">
        <v>31</v>
      </c>
      <c r="E30" s="111"/>
      <c r="F30" s="134">
        <v>-17352269</v>
      </c>
      <c r="G30" s="111"/>
      <c r="H30" s="134">
        <v>-26513791</v>
      </c>
      <c r="I30" s="136"/>
      <c r="J30" s="134">
        <v>-2171830423</v>
      </c>
      <c r="K30" s="111"/>
      <c r="L30" s="134">
        <v>-2484409404</v>
      </c>
    </row>
    <row r="31" spans="1:12" ht="18" customHeight="1">
      <c r="A31" s="137" t="s">
        <v>32</v>
      </c>
      <c r="E31" s="111"/>
      <c r="F31" s="134">
        <v>-1830732915</v>
      </c>
      <c r="G31" s="111"/>
      <c r="H31" s="134">
        <v>-499612544</v>
      </c>
      <c r="I31" s="136"/>
      <c r="J31" s="134">
        <v>-276022195</v>
      </c>
      <c r="K31" s="111"/>
      <c r="L31" s="134">
        <v>-235467126</v>
      </c>
    </row>
    <row r="32" spans="1:12" ht="18" customHeight="1">
      <c r="A32" s="137" t="s">
        <v>223</v>
      </c>
      <c r="E32" s="111"/>
      <c r="F32" s="134">
        <v>0</v>
      </c>
      <c r="G32" s="111"/>
      <c r="H32" s="134">
        <v>-661079766</v>
      </c>
      <c r="I32" s="136"/>
      <c r="J32" s="134">
        <v>0</v>
      </c>
      <c r="K32" s="111"/>
      <c r="L32" s="134">
        <v>0</v>
      </c>
    </row>
    <row r="33" spans="1:12" ht="18" customHeight="1">
      <c r="A33" s="106" t="s">
        <v>164</v>
      </c>
      <c r="E33" s="111"/>
      <c r="F33" s="134">
        <v>3251</v>
      </c>
      <c r="G33" s="111"/>
      <c r="H33" s="134">
        <v>2425702</v>
      </c>
      <c r="I33" s="136"/>
      <c r="J33" s="134">
        <v>0</v>
      </c>
      <c r="K33" s="111"/>
      <c r="L33" s="134">
        <v>2421138</v>
      </c>
    </row>
    <row r="34" spans="1:12" ht="18" customHeight="1">
      <c r="E34" s="111"/>
      <c r="F34" s="140">
        <f>SUM(F11:F33)</f>
        <v>8435779273</v>
      </c>
      <c r="G34" s="111"/>
      <c r="H34" s="140">
        <f>SUM(H11:H33)</f>
        <v>6082559954</v>
      </c>
      <c r="I34" s="136"/>
      <c r="J34" s="140">
        <f>SUM(J11:J33)</f>
        <v>-377894505</v>
      </c>
      <c r="K34" s="111"/>
      <c r="L34" s="140">
        <f>SUM(L11:L33)</f>
        <v>-472466601</v>
      </c>
    </row>
    <row r="35" spans="1:12" ht="18" customHeight="1">
      <c r="A35" s="135" t="s">
        <v>47</v>
      </c>
      <c r="E35" s="136"/>
      <c r="F35" s="106"/>
      <c r="G35" s="136"/>
      <c r="H35" s="106"/>
      <c r="I35" s="136"/>
      <c r="K35" s="111"/>
    </row>
    <row r="36" spans="1:12" ht="18" customHeight="1">
      <c r="A36" s="137" t="s">
        <v>275</v>
      </c>
      <c r="E36" s="136"/>
      <c r="F36" s="134">
        <v>7511933657</v>
      </c>
      <c r="G36" s="136"/>
      <c r="H36" s="134">
        <v>-2701004792</v>
      </c>
      <c r="I36" s="136"/>
      <c r="J36" s="134">
        <v>0</v>
      </c>
      <c r="K36" s="111"/>
      <c r="L36" s="134">
        <v>0</v>
      </c>
    </row>
    <row r="37" spans="1:12" ht="18" customHeight="1">
      <c r="A37" s="105" t="s">
        <v>96</v>
      </c>
      <c r="B37" s="105"/>
      <c r="C37" s="105"/>
      <c r="D37" s="105"/>
      <c r="E37" s="136"/>
      <c r="F37" s="134">
        <v>-447755752</v>
      </c>
      <c r="G37" s="136"/>
      <c r="H37" s="134">
        <v>195481035</v>
      </c>
      <c r="I37" s="136"/>
      <c r="J37" s="134">
        <v>-25080002</v>
      </c>
      <c r="K37" s="111"/>
      <c r="L37" s="134">
        <v>-1007223</v>
      </c>
    </row>
    <row r="38" spans="1:12" ht="18" customHeight="1">
      <c r="A38" s="137" t="s">
        <v>97</v>
      </c>
      <c r="E38" s="136"/>
      <c r="F38" s="134">
        <v>-301122390</v>
      </c>
      <c r="G38" s="136"/>
      <c r="H38" s="134">
        <v>-26867332</v>
      </c>
      <c r="I38" s="136"/>
      <c r="J38" s="134">
        <v>-51225090</v>
      </c>
      <c r="K38" s="111"/>
      <c r="L38" s="134">
        <v>-9562049</v>
      </c>
    </row>
    <row r="39" spans="1:12" ht="18" customHeight="1">
      <c r="A39" s="105" t="s">
        <v>271</v>
      </c>
      <c r="B39" s="105"/>
      <c r="C39" s="105"/>
      <c r="D39" s="105"/>
      <c r="E39" s="136"/>
      <c r="F39" s="134">
        <v>1947902170</v>
      </c>
      <c r="G39" s="136"/>
      <c r="H39" s="134">
        <v>3052728531</v>
      </c>
      <c r="I39" s="136"/>
      <c r="J39" s="134">
        <v>0</v>
      </c>
      <c r="K39" s="111"/>
      <c r="L39" s="134">
        <v>0</v>
      </c>
    </row>
    <row r="40" spans="1:12" ht="18" customHeight="1">
      <c r="A40" s="137" t="s">
        <v>6</v>
      </c>
      <c r="E40" s="136"/>
      <c r="F40" s="134">
        <v>-535974703</v>
      </c>
      <c r="G40" s="136"/>
      <c r="H40" s="134">
        <v>227574180</v>
      </c>
      <c r="I40" s="136"/>
      <c r="J40" s="134">
        <v>0</v>
      </c>
      <c r="K40" s="111"/>
      <c r="L40" s="134">
        <v>0</v>
      </c>
    </row>
    <row r="41" spans="1:12" ht="18" customHeight="1">
      <c r="A41" s="137" t="s">
        <v>58</v>
      </c>
      <c r="E41" s="136"/>
      <c r="F41" s="134">
        <v>-17407419</v>
      </c>
      <c r="G41" s="136"/>
      <c r="H41" s="134">
        <v>-324052351</v>
      </c>
      <c r="I41" s="136"/>
      <c r="J41" s="134">
        <v>-602701</v>
      </c>
      <c r="K41" s="111"/>
      <c r="L41" s="134">
        <v>-510460</v>
      </c>
    </row>
    <row r="42" spans="1:12" ht="18" customHeight="1">
      <c r="A42" s="137" t="s">
        <v>222</v>
      </c>
      <c r="E42" s="136"/>
      <c r="F42" s="134">
        <v>-5168241498</v>
      </c>
      <c r="G42" s="136"/>
      <c r="H42" s="134">
        <v>1680532977</v>
      </c>
      <c r="I42" s="136"/>
      <c r="J42" s="134">
        <v>33540949</v>
      </c>
      <c r="K42" s="111"/>
      <c r="L42" s="134">
        <v>45914548</v>
      </c>
    </row>
    <row r="43" spans="1:12" ht="18" customHeight="1">
      <c r="A43" s="105" t="s">
        <v>147</v>
      </c>
      <c r="B43" s="105"/>
      <c r="C43" s="105"/>
      <c r="D43" s="105"/>
      <c r="E43" s="136"/>
      <c r="F43" s="134">
        <v>-351742917</v>
      </c>
      <c r="G43" s="136"/>
      <c r="H43" s="134">
        <v>180002422</v>
      </c>
      <c r="I43" s="136"/>
      <c r="J43" s="134">
        <v>240915</v>
      </c>
      <c r="K43" s="111"/>
      <c r="L43" s="134">
        <v>1090474</v>
      </c>
    </row>
    <row r="44" spans="1:12" ht="18" customHeight="1">
      <c r="A44" s="105" t="s">
        <v>75</v>
      </c>
      <c r="B44" s="105"/>
      <c r="C44" s="105"/>
      <c r="D44" s="105"/>
      <c r="E44" s="136"/>
      <c r="F44" s="134">
        <v>29323665</v>
      </c>
      <c r="G44" s="136"/>
      <c r="H44" s="134">
        <v>13818931</v>
      </c>
      <c r="I44" s="136"/>
      <c r="J44" s="134">
        <v>20163292</v>
      </c>
      <c r="K44" s="111"/>
      <c r="L44" s="134">
        <v>14234568</v>
      </c>
    </row>
    <row r="45" spans="1:12" ht="18" customHeight="1">
      <c r="A45" s="137" t="s">
        <v>80</v>
      </c>
      <c r="B45" s="141"/>
      <c r="C45" s="141"/>
      <c r="E45" s="136"/>
      <c r="F45" s="142">
        <v>-213786030</v>
      </c>
      <c r="G45" s="136"/>
      <c r="H45" s="142">
        <v>17103150</v>
      </c>
      <c r="I45" s="136"/>
      <c r="J45" s="142">
        <v>0</v>
      </c>
      <c r="K45" s="111"/>
      <c r="L45" s="142">
        <v>0</v>
      </c>
    </row>
    <row r="46" spans="1:12" ht="18" customHeight="1">
      <c r="A46" s="106" t="s">
        <v>65</v>
      </c>
      <c r="E46" s="134"/>
      <c r="F46" s="134">
        <f>SUM(F34:F45)</f>
        <v>10888908056</v>
      </c>
      <c r="G46" s="134"/>
      <c r="H46" s="134">
        <f>SUM(H34:H45)</f>
        <v>8397876705</v>
      </c>
      <c r="I46" s="134"/>
      <c r="J46" s="134">
        <f>SUM(J34:J45)</f>
        <v>-400857142</v>
      </c>
      <c r="K46" s="134"/>
      <c r="L46" s="134">
        <f>SUM(L34:L45)</f>
        <v>-422306743</v>
      </c>
    </row>
    <row r="47" spans="1:12" ht="18" customHeight="1">
      <c r="A47" s="137" t="s">
        <v>258</v>
      </c>
      <c r="E47" s="122"/>
      <c r="F47" s="134">
        <v>-144218219</v>
      </c>
      <c r="G47" s="122"/>
      <c r="H47" s="134">
        <v>-893109173</v>
      </c>
      <c r="I47" s="122"/>
      <c r="J47" s="134">
        <v>894779</v>
      </c>
      <c r="K47" s="111"/>
      <c r="L47" s="134">
        <v>-12372274</v>
      </c>
    </row>
    <row r="48" spans="1:12" s="107" customFormat="1" ht="18" customHeight="1">
      <c r="A48" s="107" t="s">
        <v>61</v>
      </c>
      <c r="D48" s="143"/>
      <c r="E48" s="144"/>
      <c r="F48" s="145">
        <f>SUM(F46:F47)</f>
        <v>10744689837</v>
      </c>
      <c r="G48" s="144"/>
      <c r="H48" s="145">
        <f>SUM(H46:H47)</f>
        <v>7504767532</v>
      </c>
      <c r="I48" s="144"/>
      <c r="J48" s="145">
        <f>SUM(J46:J47)</f>
        <v>-399962363</v>
      </c>
      <c r="K48" s="144"/>
      <c r="L48" s="145">
        <f>SUM(L46:L47)</f>
        <v>-434679017</v>
      </c>
    </row>
    <row r="49" spans="1:12" ht="18" customHeight="1">
      <c r="A49" s="118"/>
      <c r="B49" s="118"/>
      <c r="C49" s="118"/>
      <c r="D49" s="118"/>
      <c r="E49" s="119"/>
      <c r="F49" s="118"/>
      <c r="G49" s="119"/>
      <c r="H49" s="118"/>
      <c r="I49" s="119"/>
      <c r="J49" s="118"/>
      <c r="K49" s="119"/>
      <c r="L49" s="118"/>
    </row>
    <row r="50" spans="1:12" s="146" customFormat="1" ht="18" customHeight="1">
      <c r="A50" s="114" t="s">
        <v>102</v>
      </c>
      <c r="B50" s="114"/>
      <c r="C50" s="114"/>
      <c r="D50" s="114"/>
      <c r="E50" s="115"/>
      <c r="F50" s="114"/>
      <c r="G50" s="115"/>
      <c r="H50" s="114"/>
      <c r="I50" s="115"/>
      <c r="J50" s="114"/>
      <c r="K50" s="115"/>
      <c r="L50" s="114"/>
    </row>
    <row r="51" spans="1:12" s="116" customFormat="1" ht="18" customHeight="1">
      <c r="A51" s="194" t="s">
        <v>162</v>
      </c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04"/>
    </row>
    <row r="52" spans="1:12" ht="18" customHeight="1">
      <c r="A52" s="118"/>
      <c r="B52" s="118"/>
      <c r="C52" s="118"/>
      <c r="D52" s="118"/>
      <c r="E52" s="119"/>
      <c r="F52" s="118"/>
      <c r="G52" s="119"/>
      <c r="H52" s="118"/>
      <c r="I52" s="119"/>
      <c r="J52" s="118"/>
      <c r="K52" s="119"/>
      <c r="L52" s="118"/>
    </row>
    <row r="53" spans="1:12" ht="18" customHeight="1">
      <c r="A53" s="107"/>
      <c r="B53" s="107"/>
      <c r="C53" s="107"/>
      <c r="D53" s="120"/>
      <c r="E53" s="121"/>
      <c r="F53" s="192" t="s">
        <v>0</v>
      </c>
      <c r="G53" s="192"/>
      <c r="H53" s="192"/>
      <c r="I53" s="122"/>
      <c r="J53" s="192" t="s">
        <v>1</v>
      </c>
      <c r="K53" s="192"/>
      <c r="L53" s="192"/>
    </row>
    <row r="54" spans="1:12" ht="18" customHeight="1">
      <c r="A54" s="107"/>
      <c r="C54" s="107"/>
      <c r="D54" s="123"/>
      <c r="E54" s="124"/>
      <c r="F54" s="192" t="s">
        <v>2</v>
      </c>
      <c r="G54" s="192"/>
      <c r="H54" s="192"/>
      <c r="J54" s="192" t="s">
        <v>2</v>
      </c>
      <c r="K54" s="192"/>
      <c r="L54" s="192"/>
    </row>
    <row r="55" spans="1:12" s="113" customFormat="1" ht="18" customHeight="1">
      <c r="A55" s="125"/>
      <c r="C55" s="125"/>
      <c r="D55" s="126"/>
      <c r="E55" s="126"/>
      <c r="F55" s="193" t="s">
        <v>158</v>
      </c>
      <c r="G55" s="193"/>
      <c r="H55" s="193"/>
      <c r="I55" s="127"/>
      <c r="J55" s="193" t="s">
        <v>158</v>
      </c>
      <c r="K55" s="193"/>
      <c r="L55" s="193"/>
    </row>
    <row r="56" spans="1:12" ht="18" customHeight="1">
      <c r="A56" s="107"/>
      <c r="C56" s="107"/>
      <c r="D56" s="128" t="s">
        <v>268</v>
      </c>
      <c r="E56" s="129"/>
      <c r="F56" s="130" t="s">
        <v>236</v>
      </c>
      <c r="G56" s="129"/>
      <c r="H56" s="130" t="s">
        <v>203</v>
      </c>
      <c r="I56" s="109"/>
      <c r="J56" s="130" t="s">
        <v>236</v>
      </c>
      <c r="K56" s="129"/>
      <c r="L56" s="130" t="s">
        <v>203</v>
      </c>
    </row>
    <row r="57" spans="1:12" ht="18" customHeight="1">
      <c r="A57" s="107"/>
      <c r="C57" s="107"/>
      <c r="D57" s="123"/>
      <c r="E57" s="124"/>
      <c r="F57" s="191" t="s">
        <v>156</v>
      </c>
      <c r="G57" s="191"/>
      <c r="H57" s="191"/>
      <c r="I57" s="191"/>
      <c r="J57" s="191"/>
      <c r="K57" s="191"/>
      <c r="L57" s="191"/>
    </row>
    <row r="58" spans="1:12" ht="18" customHeight="1">
      <c r="A58" s="112" t="s">
        <v>48</v>
      </c>
      <c r="D58" s="147"/>
      <c r="E58" s="136"/>
      <c r="G58" s="136"/>
      <c r="I58" s="136"/>
      <c r="K58" s="111"/>
    </row>
    <row r="59" spans="1:12" ht="18" customHeight="1">
      <c r="A59" s="106" t="s">
        <v>150</v>
      </c>
      <c r="D59" s="147">
        <v>8</v>
      </c>
      <c r="E59" s="136"/>
      <c r="F59" s="134">
        <v>-2160206293</v>
      </c>
      <c r="G59" s="136"/>
      <c r="H59" s="134">
        <v>-6034762606</v>
      </c>
      <c r="I59" s="136"/>
      <c r="J59" s="134">
        <v>-1776063106</v>
      </c>
      <c r="K59" s="111"/>
      <c r="L59" s="134">
        <v>-720030000</v>
      </c>
    </row>
    <row r="60" spans="1:12" ht="18" customHeight="1">
      <c r="A60" s="106" t="s">
        <v>193</v>
      </c>
      <c r="D60" s="147">
        <v>8</v>
      </c>
      <c r="E60" s="136"/>
      <c r="F60" s="134">
        <v>-75000000</v>
      </c>
      <c r="G60" s="136"/>
      <c r="H60" s="134">
        <v>-75000000</v>
      </c>
      <c r="I60" s="136"/>
      <c r="J60" s="134">
        <v>-75000000</v>
      </c>
      <c r="K60" s="111"/>
      <c r="L60" s="134">
        <v>-75000000</v>
      </c>
    </row>
    <row r="61" spans="1:12" ht="18" customHeight="1">
      <c r="A61" s="106" t="s">
        <v>250</v>
      </c>
      <c r="D61" s="147"/>
      <c r="E61" s="136"/>
      <c r="F61" s="134">
        <v>0</v>
      </c>
      <c r="G61" s="136"/>
      <c r="H61" s="134">
        <v>0</v>
      </c>
      <c r="I61" s="136"/>
      <c r="J61" s="134">
        <v>3613500000</v>
      </c>
      <c r="K61" s="111"/>
      <c r="L61" s="134">
        <v>0</v>
      </c>
    </row>
    <row r="62" spans="1:12" ht="18" customHeight="1">
      <c r="A62" s="106" t="s">
        <v>202</v>
      </c>
      <c r="D62" s="147"/>
      <c r="E62" s="136"/>
      <c r="F62" s="134">
        <v>0</v>
      </c>
      <c r="G62" s="136"/>
      <c r="H62" s="134">
        <v>-14759909647</v>
      </c>
      <c r="I62" s="136"/>
      <c r="J62" s="134">
        <v>0</v>
      </c>
      <c r="K62" s="111"/>
      <c r="L62" s="134">
        <v>0</v>
      </c>
    </row>
    <row r="63" spans="1:12" ht="18" customHeight="1">
      <c r="A63" s="106" t="s">
        <v>198</v>
      </c>
      <c r="D63" s="147"/>
      <c r="E63" s="134"/>
      <c r="F63" s="155">
        <v>0</v>
      </c>
      <c r="G63" s="134"/>
      <c r="H63" s="134">
        <v>0</v>
      </c>
      <c r="I63" s="134"/>
      <c r="J63" s="134">
        <v>-48000000</v>
      </c>
      <c r="K63" s="111"/>
      <c r="L63" s="134">
        <v>-32690377575</v>
      </c>
    </row>
    <row r="64" spans="1:12" ht="18" customHeight="1">
      <c r="A64" s="106" t="s">
        <v>165</v>
      </c>
      <c r="D64" s="147"/>
      <c r="E64" s="136"/>
      <c r="F64" s="134">
        <v>-2835740243</v>
      </c>
      <c r="G64" s="136"/>
      <c r="H64" s="134">
        <v>-301799199</v>
      </c>
      <c r="I64" s="136"/>
      <c r="J64" s="134">
        <v>211523115</v>
      </c>
      <c r="K64" s="111"/>
      <c r="L64" s="134">
        <v>-2300152153</v>
      </c>
    </row>
    <row r="65" spans="1:12" ht="18" customHeight="1">
      <c r="A65" s="106" t="s">
        <v>148</v>
      </c>
      <c r="D65" s="147"/>
      <c r="E65" s="136"/>
      <c r="F65" s="134">
        <v>-47762297</v>
      </c>
      <c r="G65" s="136"/>
      <c r="H65" s="134">
        <v>0</v>
      </c>
      <c r="I65" s="136"/>
      <c r="J65" s="134">
        <v>0</v>
      </c>
      <c r="K65" s="111"/>
      <c r="L65" s="134">
        <v>0</v>
      </c>
    </row>
    <row r="66" spans="1:12" ht="18" customHeight="1">
      <c r="A66" s="106" t="s">
        <v>149</v>
      </c>
      <c r="D66" s="147"/>
      <c r="E66" s="136"/>
      <c r="F66" s="134">
        <v>0</v>
      </c>
      <c r="G66" s="136"/>
      <c r="H66" s="134">
        <v>0</v>
      </c>
      <c r="I66" s="136"/>
      <c r="J66" s="134">
        <v>0</v>
      </c>
      <c r="K66" s="111"/>
      <c r="L66" s="134">
        <v>99500000</v>
      </c>
    </row>
    <row r="67" spans="1:12" ht="18" customHeight="1">
      <c r="A67" s="106" t="s">
        <v>107</v>
      </c>
      <c r="D67" s="147"/>
      <c r="E67" s="136"/>
      <c r="F67" s="134">
        <v>0</v>
      </c>
      <c r="G67" s="136"/>
      <c r="H67" s="134">
        <v>0</v>
      </c>
      <c r="I67" s="136"/>
      <c r="J67" s="134">
        <v>0</v>
      </c>
      <c r="K67" s="111"/>
      <c r="L67" s="134">
        <v>-54500000</v>
      </c>
    </row>
    <row r="68" spans="1:12" ht="18" customHeight="1">
      <c r="A68" s="106" t="s">
        <v>11</v>
      </c>
      <c r="D68" s="147"/>
      <c r="E68" s="136"/>
      <c r="F68" s="134">
        <v>-321456700</v>
      </c>
      <c r="G68" s="136"/>
      <c r="H68" s="134">
        <v>-101199860</v>
      </c>
      <c r="I68" s="136"/>
      <c r="J68" s="134">
        <v>-533076700.00000024</v>
      </c>
      <c r="K68" s="111"/>
      <c r="L68" s="134">
        <v>-1013149860</v>
      </c>
    </row>
    <row r="69" spans="1:12" ht="18" customHeight="1">
      <c r="A69" s="106" t="s">
        <v>153</v>
      </c>
      <c r="D69" s="147"/>
      <c r="E69" s="136"/>
      <c r="F69" s="134">
        <v>0</v>
      </c>
      <c r="G69" s="136"/>
      <c r="H69" s="134">
        <v>-1736180680</v>
      </c>
      <c r="I69" s="136"/>
      <c r="J69" s="134">
        <v>0</v>
      </c>
      <c r="K69" s="111"/>
      <c r="L69" s="134">
        <v>0</v>
      </c>
    </row>
    <row r="70" spans="1:12" ht="18" customHeight="1">
      <c r="A70" s="106" t="s">
        <v>231</v>
      </c>
      <c r="D70" s="147"/>
      <c r="E70" s="136"/>
      <c r="F70" s="134">
        <v>57653610</v>
      </c>
      <c r="G70" s="136"/>
      <c r="H70" s="134">
        <v>47120158</v>
      </c>
      <c r="I70" s="136"/>
      <c r="J70" s="134">
        <v>0</v>
      </c>
      <c r="K70" s="111"/>
      <c r="L70" s="134">
        <v>1860</v>
      </c>
    </row>
    <row r="71" spans="1:12" ht="18" customHeight="1">
      <c r="A71" s="106" t="s">
        <v>140</v>
      </c>
      <c r="D71" s="147"/>
      <c r="E71" s="136"/>
      <c r="F71" s="134">
        <v>-3045390557</v>
      </c>
      <c r="G71" s="136"/>
      <c r="H71" s="134">
        <v>-2375498089</v>
      </c>
      <c r="I71" s="136"/>
      <c r="J71" s="134">
        <v>-2925250</v>
      </c>
      <c r="K71" s="111"/>
      <c r="L71" s="134">
        <v>-945207</v>
      </c>
    </row>
    <row r="72" spans="1:12" ht="18" customHeight="1">
      <c r="A72" s="106" t="s">
        <v>259</v>
      </c>
      <c r="D72" s="147"/>
      <c r="E72" s="136"/>
      <c r="F72" s="134">
        <v>-20051999</v>
      </c>
      <c r="G72" s="136"/>
      <c r="H72" s="134">
        <v>-10510916</v>
      </c>
      <c r="I72" s="136"/>
      <c r="J72" s="134">
        <v>-109500</v>
      </c>
      <c r="K72" s="111"/>
      <c r="L72" s="134">
        <v>0</v>
      </c>
    </row>
    <row r="73" spans="1:12" ht="18" customHeight="1">
      <c r="A73" s="106" t="s">
        <v>50</v>
      </c>
      <c r="D73" s="147"/>
      <c r="E73" s="136"/>
      <c r="F73" s="134">
        <v>2142363545</v>
      </c>
      <c r="G73" s="136"/>
      <c r="H73" s="134">
        <v>2810195022</v>
      </c>
      <c r="I73" s="136"/>
      <c r="J73" s="134">
        <v>2171830423</v>
      </c>
      <c r="K73" s="111"/>
      <c r="L73" s="134">
        <v>2484409404</v>
      </c>
    </row>
    <row r="74" spans="1:12" ht="18" customHeight="1">
      <c r="A74" s="106" t="s">
        <v>49</v>
      </c>
      <c r="D74" s="147"/>
      <c r="E74" s="136"/>
      <c r="F74" s="134">
        <v>1553669178</v>
      </c>
      <c r="G74" s="136"/>
      <c r="H74" s="134">
        <v>318560068</v>
      </c>
      <c r="I74" s="136"/>
      <c r="J74" s="134">
        <v>82116400</v>
      </c>
      <c r="K74" s="111"/>
      <c r="L74" s="134">
        <v>96461536</v>
      </c>
    </row>
    <row r="75" spans="1:12" s="107" customFormat="1" ht="18" customHeight="1">
      <c r="A75" s="148" t="s">
        <v>260</v>
      </c>
      <c r="D75" s="143"/>
      <c r="E75" s="111"/>
      <c r="F75" s="145">
        <f>SUM(F59:F74)</f>
        <v>-4751921756</v>
      </c>
      <c r="G75" s="111"/>
      <c r="H75" s="145">
        <f>SUM(H59:H74)</f>
        <v>-22218985749</v>
      </c>
      <c r="I75" s="111"/>
      <c r="J75" s="145">
        <f>SUM(J59:J74)</f>
        <v>3643795382</v>
      </c>
      <c r="K75" s="149"/>
      <c r="L75" s="145">
        <f>SUM(L59:L74)</f>
        <v>-34173781995</v>
      </c>
    </row>
    <row r="76" spans="1:12" ht="18" customHeight="1">
      <c r="A76" s="118"/>
      <c r="B76" s="118"/>
      <c r="C76" s="118"/>
      <c r="D76" s="118"/>
      <c r="E76" s="119"/>
      <c r="F76" s="118"/>
      <c r="G76" s="119"/>
      <c r="H76" s="118"/>
      <c r="I76" s="119"/>
      <c r="J76" s="118"/>
      <c r="K76" s="119"/>
      <c r="L76" s="118"/>
    </row>
    <row r="77" spans="1:12" ht="18" customHeight="1">
      <c r="A77" s="112" t="s">
        <v>51</v>
      </c>
      <c r="E77" s="136"/>
      <c r="G77" s="136"/>
      <c r="I77" s="136"/>
      <c r="K77" s="111"/>
    </row>
    <row r="78" spans="1:12" ht="18" customHeight="1">
      <c r="A78" s="150" t="s">
        <v>151</v>
      </c>
      <c r="D78" s="110">
        <v>12</v>
      </c>
      <c r="E78" s="136"/>
      <c r="F78" s="134">
        <v>19168551574</v>
      </c>
      <c r="G78" s="136"/>
      <c r="H78" s="134">
        <v>23194886361</v>
      </c>
      <c r="I78" s="136"/>
      <c r="J78" s="134">
        <v>6090000000</v>
      </c>
      <c r="K78" s="111"/>
      <c r="L78" s="134">
        <v>6103000000</v>
      </c>
    </row>
    <row r="79" spans="1:12" ht="18" customHeight="1">
      <c r="A79" s="150" t="s">
        <v>152</v>
      </c>
      <c r="D79" s="110">
        <v>12</v>
      </c>
      <c r="E79" s="136"/>
      <c r="F79" s="134">
        <v>-26213662065</v>
      </c>
      <c r="G79" s="136"/>
      <c r="H79" s="134">
        <v>-20069166010</v>
      </c>
      <c r="I79" s="136"/>
      <c r="J79" s="134">
        <v>-6090000000</v>
      </c>
      <c r="K79" s="111"/>
      <c r="L79" s="134">
        <v>-8639000000</v>
      </c>
    </row>
    <row r="80" spans="1:12" ht="18" customHeight="1">
      <c r="A80" s="150" t="s">
        <v>76</v>
      </c>
      <c r="D80" s="110">
        <v>12</v>
      </c>
      <c r="E80" s="136"/>
      <c r="F80" s="134">
        <v>4824676872</v>
      </c>
      <c r="G80" s="136"/>
      <c r="H80" s="134">
        <v>35155139755</v>
      </c>
      <c r="I80" s="136"/>
      <c r="J80" s="134">
        <v>0</v>
      </c>
      <c r="K80" s="111"/>
      <c r="L80" s="134">
        <v>16500000000</v>
      </c>
    </row>
    <row r="81" spans="1:12" ht="18" customHeight="1">
      <c r="A81" s="150" t="s">
        <v>155</v>
      </c>
      <c r="B81" s="141"/>
      <c r="C81" s="141"/>
      <c r="D81" s="110">
        <v>12</v>
      </c>
      <c r="E81" s="136"/>
      <c r="F81" s="134">
        <v>-6739995342</v>
      </c>
      <c r="G81" s="136"/>
      <c r="H81" s="134">
        <v>-13309118633</v>
      </c>
      <c r="I81" s="136"/>
      <c r="J81" s="134">
        <v>0</v>
      </c>
      <c r="K81" s="111"/>
      <c r="L81" s="134">
        <v>0</v>
      </c>
    </row>
    <row r="82" spans="1:12" ht="18" customHeight="1">
      <c r="A82" s="150" t="s">
        <v>154</v>
      </c>
      <c r="D82" s="110">
        <v>12</v>
      </c>
      <c r="E82" s="136"/>
      <c r="F82" s="134">
        <v>402900000</v>
      </c>
      <c r="G82" s="136"/>
      <c r="H82" s="134">
        <v>0</v>
      </c>
      <c r="I82" s="136"/>
      <c r="J82" s="134">
        <v>1632900000</v>
      </c>
      <c r="K82" s="111"/>
      <c r="L82" s="134">
        <v>0</v>
      </c>
    </row>
    <row r="83" spans="1:12" ht="18" customHeight="1">
      <c r="A83" s="150" t="s">
        <v>194</v>
      </c>
      <c r="D83" s="110">
        <v>12</v>
      </c>
      <c r="E83" s="136"/>
      <c r="F83" s="134">
        <v>-15300000</v>
      </c>
      <c r="G83" s="136"/>
      <c r="H83" s="134">
        <v>0</v>
      </c>
      <c r="I83" s="136"/>
      <c r="J83" s="134">
        <v>-40300000</v>
      </c>
      <c r="K83" s="111"/>
      <c r="L83" s="134">
        <v>-50000000</v>
      </c>
    </row>
    <row r="84" spans="1:12" ht="18" customHeight="1">
      <c r="A84" s="150" t="s">
        <v>274</v>
      </c>
      <c r="B84" s="141"/>
      <c r="C84" s="141"/>
      <c r="D84" s="110">
        <v>12</v>
      </c>
      <c r="E84" s="136"/>
      <c r="F84" s="134">
        <v>-26712348</v>
      </c>
      <c r="G84" s="136"/>
      <c r="H84" s="134">
        <v>26958672</v>
      </c>
      <c r="I84" s="136"/>
      <c r="J84" s="155">
        <v>0</v>
      </c>
      <c r="K84" s="111"/>
      <c r="L84" s="134">
        <v>0</v>
      </c>
    </row>
    <row r="85" spans="1:12" ht="18" customHeight="1">
      <c r="A85" s="150" t="s">
        <v>141</v>
      </c>
      <c r="E85" s="136"/>
      <c r="F85" s="134">
        <v>-270823108</v>
      </c>
      <c r="G85" s="136"/>
      <c r="H85" s="134">
        <v>-187271710</v>
      </c>
      <c r="I85" s="136"/>
      <c r="J85" s="134">
        <v>-18584792.359999999</v>
      </c>
      <c r="K85" s="111"/>
      <c r="L85" s="134">
        <v>-17761990</v>
      </c>
    </row>
    <row r="86" spans="1:12" ht="18" customHeight="1">
      <c r="A86" s="106" t="s">
        <v>171</v>
      </c>
      <c r="E86" s="136"/>
      <c r="F86" s="134">
        <v>1000000000</v>
      </c>
      <c r="G86" s="136"/>
      <c r="H86" s="134">
        <v>2650000000</v>
      </c>
      <c r="I86" s="136"/>
      <c r="J86" s="134">
        <v>1000000000.0000001</v>
      </c>
      <c r="K86" s="111"/>
      <c r="L86" s="134">
        <v>0</v>
      </c>
    </row>
    <row r="87" spans="1:12" ht="18" customHeight="1">
      <c r="A87" s="106" t="s">
        <v>228</v>
      </c>
      <c r="E87" s="122"/>
      <c r="F87" s="134">
        <v>-1000000000</v>
      </c>
      <c r="G87" s="122"/>
      <c r="H87" s="134">
        <v>-2000000000</v>
      </c>
      <c r="I87" s="122"/>
      <c r="J87" s="134">
        <v>-1000000000</v>
      </c>
      <c r="K87" s="111"/>
      <c r="L87" s="134">
        <v>0</v>
      </c>
    </row>
    <row r="88" spans="1:12" ht="18" customHeight="1">
      <c r="A88" s="150" t="s">
        <v>72</v>
      </c>
      <c r="D88" s="110">
        <v>21</v>
      </c>
      <c r="E88" s="122"/>
      <c r="F88" s="134">
        <v>-3479701132</v>
      </c>
      <c r="G88" s="122"/>
      <c r="H88" s="134">
        <v>-3697016172</v>
      </c>
      <c r="I88" s="122"/>
      <c r="J88" s="134">
        <v>-3479701132</v>
      </c>
      <c r="K88" s="111"/>
      <c r="L88" s="134">
        <v>-3697016172</v>
      </c>
    </row>
    <row r="89" spans="1:12" ht="18" customHeight="1">
      <c r="A89" s="150" t="s">
        <v>226</v>
      </c>
      <c r="E89" s="122"/>
      <c r="F89" s="134">
        <v>-581196890</v>
      </c>
      <c r="G89" s="122"/>
      <c r="H89" s="134">
        <v>-364367624</v>
      </c>
      <c r="I89" s="122"/>
      <c r="J89" s="134">
        <v>0</v>
      </c>
      <c r="K89" s="111"/>
      <c r="L89" s="134">
        <v>0</v>
      </c>
    </row>
    <row r="90" spans="1:12" ht="18" customHeight="1">
      <c r="A90" s="106" t="s">
        <v>52</v>
      </c>
      <c r="E90" s="122"/>
      <c r="F90" s="134">
        <v>-3961292525</v>
      </c>
      <c r="G90" s="122"/>
      <c r="H90" s="134">
        <v>-3199982482</v>
      </c>
      <c r="I90" s="122"/>
      <c r="J90" s="134">
        <v>-887937728</v>
      </c>
      <c r="K90" s="111"/>
      <c r="L90" s="134">
        <v>-345113576</v>
      </c>
    </row>
    <row r="91" spans="1:12" ht="18" customHeight="1">
      <c r="A91" s="106" t="s">
        <v>227</v>
      </c>
      <c r="E91" s="122"/>
      <c r="F91" s="134">
        <v>8398007</v>
      </c>
      <c r="G91" s="122"/>
      <c r="H91" s="134">
        <v>24997999483</v>
      </c>
      <c r="I91" s="122"/>
      <c r="J91" s="134">
        <v>0</v>
      </c>
      <c r="K91" s="111"/>
      <c r="L91" s="134">
        <v>24997999483</v>
      </c>
    </row>
    <row r="92" spans="1:12" s="107" customFormat="1" ht="18" customHeight="1">
      <c r="A92" s="148" t="s">
        <v>261</v>
      </c>
      <c r="D92" s="143"/>
      <c r="E92" s="111"/>
      <c r="F92" s="151">
        <f>SUM(F78:F91)</f>
        <v>-16884156957</v>
      </c>
      <c r="G92" s="111"/>
      <c r="H92" s="151">
        <f>SUM(H78:H91)</f>
        <v>43198061640</v>
      </c>
      <c r="I92" s="111"/>
      <c r="J92" s="151">
        <f>SUM(J78:J91)</f>
        <v>-2793623652.3599997</v>
      </c>
      <c r="K92" s="111"/>
      <c r="L92" s="151">
        <f>SUM(L78:L91)</f>
        <v>34852107745</v>
      </c>
    </row>
    <row r="93" spans="1:12" ht="18" customHeight="1">
      <c r="A93" s="118"/>
      <c r="B93" s="118"/>
      <c r="C93" s="118"/>
      <c r="D93" s="118"/>
      <c r="E93" s="119"/>
      <c r="F93" s="118"/>
      <c r="G93" s="119"/>
      <c r="H93" s="118"/>
      <c r="I93" s="119"/>
      <c r="J93" s="118"/>
      <c r="K93" s="119"/>
      <c r="L93" s="118"/>
    </row>
    <row r="94" spans="1:12" s="107" customFormat="1" ht="18" customHeight="1">
      <c r="A94" s="106" t="s">
        <v>172</v>
      </c>
      <c r="B94" s="106"/>
      <c r="D94" s="143"/>
      <c r="E94" s="106"/>
      <c r="G94" s="106"/>
      <c r="I94" s="106"/>
      <c r="K94" s="106"/>
    </row>
    <row r="95" spans="1:12" s="107" customFormat="1" ht="18" customHeight="1">
      <c r="A95" s="106"/>
      <c r="B95" s="106" t="s">
        <v>66</v>
      </c>
      <c r="D95" s="143"/>
      <c r="E95" s="136"/>
      <c r="F95" s="134">
        <f>SUM(F92,F75,F48)</f>
        <v>-10891388876</v>
      </c>
      <c r="G95" s="136"/>
      <c r="H95" s="134">
        <v>28483843423</v>
      </c>
      <c r="I95" s="136"/>
      <c r="J95" s="134">
        <f>SUM(J92,J75,J48)</f>
        <v>450209366.64000034</v>
      </c>
      <c r="K95" s="111"/>
      <c r="L95" s="134">
        <f>SUM(L92,L75,L48)</f>
        <v>243646733</v>
      </c>
    </row>
    <row r="96" spans="1:12" ht="18" customHeight="1">
      <c r="A96" s="152" t="s">
        <v>88</v>
      </c>
      <c r="B96" s="107"/>
      <c r="C96" s="107"/>
      <c r="E96" s="122"/>
      <c r="F96" s="134">
        <v>113255542</v>
      </c>
      <c r="G96" s="122"/>
      <c r="H96" s="134">
        <v>-1104163704</v>
      </c>
      <c r="I96" s="122"/>
      <c r="J96" s="134">
        <v>0</v>
      </c>
      <c r="K96" s="111"/>
      <c r="L96" s="134">
        <v>0</v>
      </c>
    </row>
    <row r="97" spans="1:12" ht="18" customHeight="1">
      <c r="A97" s="148" t="s">
        <v>173</v>
      </c>
      <c r="B97" s="107"/>
      <c r="C97" s="107"/>
      <c r="E97" s="122"/>
      <c r="F97" s="153">
        <f>SUM(F95,F96)</f>
        <v>-10778133334</v>
      </c>
      <c r="G97" s="122"/>
      <c r="H97" s="153">
        <f>SUM(H95,H96)</f>
        <v>27379679719</v>
      </c>
      <c r="I97" s="122"/>
      <c r="J97" s="153">
        <f>SUM(J95,J96)</f>
        <v>450209366.64000034</v>
      </c>
      <c r="K97" s="111"/>
      <c r="L97" s="153">
        <f>SUM(L95,L96)</f>
        <v>243646733</v>
      </c>
    </row>
    <row r="98" spans="1:12" ht="18" customHeight="1">
      <c r="A98" s="152" t="s">
        <v>104</v>
      </c>
      <c r="B98" s="107"/>
      <c r="C98" s="107"/>
      <c r="E98" s="122"/>
      <c r="F98" s="134">
        <v>34341174186</v>
      </c>
      <c r="G98" s="122"/>
      <c r="H98" s="134">
        <v>6961494467</v>
      </c>
      <c r="I98" s="122"/>
      <c r="J98" s="134">
        <v>936197625</v>
      </c>
      <c r="K98" s="111"/>
      <c r="L98" s="134">
        <v>692550892</v>
      </c>
    </row>
    <row r="99" spans="1:12" ht="18" customHeight="1" thickBot="1">
      <c r="A99" s="148" t="s">
        <v>163</v>
      </c>
      <c r="B99" s="107"/>
      <c r="C99" s="107"/>
      <c r="D99" s="110">
        <v>5</v>
      </c>
      <c r="E99" s="111"/>
      <c r="F99" s="154">
        <f>SUM(F97:F98)</f>
        <v>23563040852</v>
      </c>
      <c r="G99" s="111"/>
      <c r="H99" s="154">
        <f>SUM(H97:H98)</f>
        <v>34341174186</v>
      </c>
      <c r="I99" s="111"/>
      <c r="J99" s="154">
        <f>SUM(J97:J98)</f>
        <v>1386406991.6400003</v>
      </c>
      <c r="K99" s="111"/>
      <c r="L99" s="154">
        <f>SUM(L97:L98)</f>
        <v>936197625</v>
      </c>
    </row>
    <row r="100" spans="1:12" ht="18" customHeight="1" thickTop="1">
      <c r="A100" s="118"/>
      <c r="B100" s="118"/>
      <c r="C100" s="118"/>
      <c r="D100" s="118"/>
      <c r="E100" s="119"/>
      <c r="F100" s="118"/>
      <c r="G100" s="119"/>
      <c r="H100" s="118"/>
      <c r="I100" s="119"/>
      <c r="J100" s="118"/>
      <c r="K100" s="119"/>
      <c r="L100" s="118"/>
    </row>
  </sheetData>
  <mergeCells count="15">
    <mergeCell ref="F57:L57"/>
    <mergeCell ref="A51:K51"/>
    <mergeCell ref="F53:H53"/>
    <mergeCell ref="J53:L53"/>
    <mergeCell ref="F54:H54"/>
    <mergeCell ref="J54:L54"/>
    <mergeCell ref="F55:H55"/>
    <mergeCell ref="J55:L55"/>
    <mergeCell ref="F9:L9"/>
    <mergeCell ref="J4:L4"/>
    <mergeCell ref="F6:H6"/>
    <mergeCell ref="F4:H4"/>
    <mergeCell ref="F5:H5"/>
    <mergeCell ref="J6:L6"/>
    <mergeCell ref="J5:L5"/>
  </mergeCells>
  <pageMargins left="0.6" right="0.6" top="0.48" bottom="0.5" header="0.5" footer="0.5"/>
  <pageSetup paperSize="9" scale="70" firstPageNumber="12" fitToHeight="0" orientation="portrait" useFirstPageNumber="1" r:id="rId1"/>
  <headerFooter>
    <oddFooter>&amp;L&amp;"Times New Roman,Regular"The accompanying notes form an integral part of the financial statements.
&amp;C&amp;"Times New Roman,Regular"&amp;P</oddFooter>
  </headerFooter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6" ma:contentTypeDescription="Create a new document." ma:contentTypeScope="" ma:versionID="0ba993d9eb45a2c10d3ad218f1e9b9d3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d5b86c4601498e99444bfdcc881b6fd6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51724F-B59D-4D03-94B1-25736851A6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69DE5E-D000-47B2-B458-F936258B63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 (5-6)</vt:lpstr>
      <vt:lpstr>PL (7)</vt:lpstr>
      <vt:lpstr>EQ-Conso YE-22 (8)</vt:lpstr>
      <vt:lpstr>EQ-Conso YE-23 (9)</vt:lpstr>
      <vt:lpstr>EQ-S YE-22 (10)</vt:lpstr>
      <vt:lpstr>EQ-S YE-23 (11)</vt:lpstr>
      <vt:lpstr>CF (12-13)</vt:lpstr>
      <vt:lpstr>'CF (12-13)'!Print_Area</vt:lpstr>
      <vt:lpstr>'EQ-Conso YE-22 (8)'!Print_Area</vt:lpstr>
      <vt:lpstr>'EQ-Conso YE-23 (9)'!Print_Area</vt:lpstr>
      <vt:lpstr>'EQ-S YE-22 (10)'!Print_Area</vt:lpstr>
      <vt:lpstr>'EQ-S YE-23 (11)'!Print_Area</vt:lpstr>
      <vt:lpstr>'PL (7)'!Print_Area</vt:lpstr>
      <vt:lpstr>'SFP (5-6)'!Print_Area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Tatiya, Anucha</dc:creator>
  <cp:lastModifiedBy>Prapaporn Sae-jew</cp:lastModifiedBy>
  <cp:lastPrinted>2024-02-26T12:20:05Z</cp:lastPrinted>
  <dcterms:created xsi:type="dcterms:W3CDTF">2013-05-07T09:33:34Z</dcterms:created>
  <dcterms:modified xsi:type="dcterms:W3CDTF">2024-02-27T14:05:33Z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