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ไตรมาสRH\2023\Q-2\KPMG\ELCID-reviewed\FS_RATCH\EN\"/>
    </mc:Choice>
  </mc:AlternateContent>
  <xr:revisionPtr revIDLastSave="0" documentId="13_ncr:1_{4B4F40E4-3187-4596-B42E-0CA3F8BB9662}" xr6:coauthVersionLast="47" xr6:coauthVersionMax="47" xr10:uidLastSave="{00000000-0000-0000-0000-000000000000}"/>
  <bookViews>
    <workbookView xWindow="-108" yWindow="-108" windowWidth="23256" windowHeight="12576" tabRatio="715" xr2:uid="{00000000-000D-0000-FFFF-FFFF00000000}"/>
  </bookViews>
  <sheets>
    <sheet name="BS-3-4" sheetId="16" r:id="rId1"/>
    <sheet name="PL 3M 5" sheetId="2" r:id="rId2"/>
    <sheet name="PL 6M 6" sheetId="19" r:id="rId3"/>
    <sheet name="EQ Conso Q2_22-7" sheetId="13" r:id="rId4"/>
    <sheet name="EQ Conso Q2_23-8" sheetId="17" r:id="rId5"/>
    <sheet name="EQ Seperate Q2_22-9" sheetId="14" r:id="rId6"/>
    <sheet name="EQ Seperate Q2_23-10" sheetId="18" r:id="rId7"/>
    <sheet name="CF 11-12" sheetId="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197_2.3">[1]PR4!$B$1:$I$60</definedName>
    <definedName name="_Tax2">[2]Input!$D$19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 localSheetId="3">#REF!</definedName>
    <definedName name="a" localSheetId="5">#REF!</definedName>
    <definedName name="a">#REF!</definedName>
    <definedName name="AHFS_LIAB">'[3]18.1'!$F$28</definedName>
    <definedName name="AnSheetStartDate">[4]Ass!$F$16</definedName>
    <definedName name="AS" localSheetId="3">#REF!</definedName>
    <definedName name="AS" localSheetId="5">#REF!</definedName>
    <definedName name="AS">#REF!</definedName>
    <definedName name="ASSOC_UNQUO">'[5]6.1'!$I$33</definedName>
    <definedName name="AVGPLJUL">'[6]Fx AUD'!$H$146</definedName>
    <definedName name="BE" localSheetId="3">#REF!</definedName>
    <definedName name="BE" localSheetId="5">#REF!</definedName>
    <definedName name="BE">#REF!</definedName>
    <definedName name="BORROW_STERM">'[3]15'!$I$19</definedName>
    <definedName name="BS" localSheetId="3">#REF!</definedName>
    <definedName name="BS" localSheetId="5">#REF!</definedName>
    <definedName name="BS">#REF!</definedName>
    <definedName name="BS_New" localSheetId="3">#REF!</definedName>
    <definedName name="BS_New" localSheetId="5">#REF!</definedName>
    <definedName name="BS_New">#REF!</definedName>
    <definedName name="BS_มิ.ย.54" localSheetId="3">#REF!</definedName>
    <definedName name="BS_มิ.ย.54" localSheetId="5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 localSheetId="3">#REF!</definedName>
    <definedName name="current" localSheetId="5">#REF!</definedName>
    <definedName name="current">#REF!</definedName>
    <definedName name="Data">[12]Active!$A$2</definedName>
    <definedName name="Data03" localSheetId="3">#REF!</definedName>
    <definedName name="Data03" localSheetId="5">#REF!</definedName>
    <definedName name="Data03">#REF!</definedName>
    <definedName name="Data04" localSheetId="3">[13]Assump2yrs.!#REF!</definedName>
    <definedName name="Data04" localSheetId="5">[13]Assump2yrs.!#REF!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 localSheetId="3">[15]Active!#REF!</definedName>
    <definedName name="df" localSheetId="5">[15]Active!#REF!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 localSheetId="3">#REF!</definedName>
    <definedName name="Employee" localSheetId="5">#REF!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 localSheetId="3">#REF!</definedName>
    <definedName name="l" localSheetId="5">#REF!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 localSheetId="3">#REF!</definedName>
    <definedName name="lt" localSheetId="5">#REF!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 localSheetId="3">#REF!</definedName>
    <definedName name="MWh" localSheetId="5">#REF!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 localSheetId="3">[15]Active!#REF!</definedName>
    <definedName name="PBO_Term" localSheetId="5">[15]Active!#REF!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0">'BS-3-4'!$A$1:$L$104</definedName>
    <definedName name="_xlnm.Print_Area" localSheetId="7">'CF 11-12'!$A$1:$L$91</definedName>
    <definedName name="_xlnm.Print_Area" localSheetId="3">'EQ Conso Q2_22-7'!$A$1:$AC$36</definedName>
    <definedName name="_xlnm.Print_Area" localSheetId="4">'EQ Conso Q2_23-8'!$A$1:$AC$37</definedName>
    <definedName name="_xlnm.Print_Area" localSheetId="5">'EQ Seperate Q2_22-9'!$A$1:$U$28</definedName>
    <definedName name="_xlnm.Print_Area" localSheetId="6">'EQ Seperate Q2_23-10'!$A$1:$W$29</definedName>
    <definedName name="_xlnm.Print_Area" localSheetId="1">'PL 3M 5'!$A$1:$L$62</definedName>
    <definedName name="_xlnm.Print_Area" localSheetId="2">'PL 6M 6'!$A$1:$L$63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 localSheetId="3">#REF!</definedName>
    <definedName name="Salary" localSheetId="5">#REF!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8" i="18" l="1"/>
  <c r="U28" i="18"/>
  <c r="S28" i="18"/>
  <c r="Q28" i="18"/>
  <c r="O28" i="18"/>
  <c r="M28" i="18"/>
  <c r="K28" i="18"/>
  <c r="I28" i="18"/>
  <c r="G28" i="18"/>
  <c r="AC36" i="17"/>
  <c r="AA36" i="17"/>
  <c r="Y36" i="17"/>
  <c r="W36" i="17"/>
  <c r="U36" i="17"/>
  <c r="S36" i="17"/>
  <c r="Q36" i="17"/>
  <c r="O36" i="17"/>
  <c r="M36" i="17"/>
  <c r="K36" i="17"/>
  <c r="I36" i="17"/>
  <c r="G36" i="17"/>
  <c r="E36" i="17"/>
  <c r="F83" i="5" l="1"/>
  <c r="E27" i="17"/>
  <c r="J83" i="5"/>
  <c r="W26" i="18"/>
  <c r="W34" i="17"/>
  <c r="Y34" i="17" s="1"/>
  <c r="AC34" i="17" s="1"/>
  <c r="AA25" i="17"/>
  <c r="W25" i="17"/>
  <c r="U25" i="17"/>
  <c r="S25" i="17"/>
  <c r="Q25" i="17"/>
  <c r="O25" i="17"/>
  <c r="M25" i="17"/>
  <c r="K25" i="17"/>
  <c r="I25" i="17"/>
  <c r="G25" i="17"/>
  <c r="E25" i="17"/>
  <c r="Y24" i="17"/>
  <c r="Y25" i="17" s="1"/>
  <c r="J62" i="19"/>
  <c r="F62" i="19"/>
  <c r="J61" i="2"/>
  <c r="F61" i="2"/>
  <c r="F43" i="16"/>
  <c r="Y20" i="13"/>
  <c r="L83" i="5"/>
  <c r="H83" i="5"/>
  <c r="L68" i="5"/>
  <c r="H68" i="5"/>
  <c r="AC24" i="17" l="1"/>
  <c r="AC25" i="17" s="1"/>
  <c r="H30" i="5"/>
  <c r="G24" i="18"/>
  <c r="I24" i="18"/>
  <c r="K24" i="18"/>
  <c r="M24" i="18"/>
  <c r="O24" i="18"/>
  <c r="Q24" i="18"/>
  <c r="S24" i="18"/>
  <c r="U17" i="18"/>
  <c r="U19" i="18" s="1"/>
  <c r="S17" i="18"/>
  <c r="S19" i="18" s="1"/>
  <c r="Q17" i="18"/>
  <c r="Q19" i="18" s="1"/>
  <c r="O17" i="18"/>
  <c r="O19" i="18" s="1"/>
  <c r="M17" i="18"/>
  <c r="M19" i="18" s="1"/>
  <c r="K17" i="18"/>
  <c r="K19" i="18" s="1"/>
  <c r="I17" i="18"/>
  <c r="I19" i="18" s="1"/>
  <c r="G17" i="18"/>
  <c r="G19" i="18" s="1"/>
  <c r="W16" i="18"/>
  <c r="G27" i="14"/>
  <c r="I27" i="14"/>
  <c r="K27" i="14"/>
  <c r="M27" i="14"/>
  <c r="O27" i="14"/>
  <c r="Q27" i="14"/>
  <c r="S27" i="14"/>
  <c r="U27" i="14"/>
  <c r="E27" i="14"/>
  <c r="Y31" i="13"/>
  <c r="G21" i="13"/>
  <c r="I21" i="13"/>
  <c r="K21" i="13"/>
  <c r="M21" i="13"/>
  <c r="O21" i="13"/>
  <c r="Q21" i="13"/>
  <c r="S21" i="13"/>
  <c r="U21" i="13"/>
  <c r="W21" i="13"/>
  <c r="Y21" i="13"/>
  <c r="AA21" i="13"/>
  <c r="E21" i="13"/>
  <c r="AC19" i="13"/>
  <c r="Y19" i="13"/>
  <c r="W19" i="13"/>
  <c r="L60" i="19"/>
  <c r="J60" i="19"/>
  <c r="H60" i="19"/>
  <c r="F60" i="19"/>
  <c r="L55" i="19"/>
  <c r="J55" i="19"/>
  <c r="H55" i="19"/>
  <c r="F55" i="19"/>
  <c r="L48" i="19"/>
  <c r="J48" i="19"/>
  <c r="H48" i="19"/>
  <c r="F48" i="19"/>
  <c r="L38" i="19"/>
  <c r="J38" i="19"/>
  <c r="H38" i="19"/>
  <c r="F38" i="19"/>
  <c r="L13" i="19"/>
  <c r="L25" i="19" s="1"/>
  <c r="L27" i="19" s="1"/>
  <c r="J13" i="19"/>
  <c r="J25" i="19" s="1"/>
  <c r="J27" i="19" s="1"/>
  <c r="H13" i="19"/>
  <c r="H25" i="19" s="1"/>
  <c r="H27" i="19" s="1"/>
  <c r="G13" i="19"/>
  <c r="F13" i="19"/>
  <c r="F25" i="19" s="1"/>
  <c r="F27" i="19" s="1"/>
  <c r="J49" i="19" l="1"/>
  <c r="F49" i="19"/>
  <c r="F50" i="19" s="1"/>
  <c r="W17" i="18"/>
  <c r="W19" i="18" s="1"/>
  <c r="L49" i="19"/>
  <c r="L50" i="19" s="1"/>
  <c r="H49" i="19"/>
  <c r="H50" i="19" s="1"/>
  <c r="J50" i="19"/>
  <c r="Y30" i="17"/>
  <c r="AC30" i="17" s="1"/>
  <c r="W31" i="17"/>
  <c r="Y31" i="17" s="1"/>
  <c r="AC31" i="17" s="1"/>
  <c r="H43" i="5" l="1"/>
  <c r="H45" i="5" s="1"/>
  <c r="H88" i="5" s="1"/>
  <c r="H90" i="5" s="1"/>
  <c r="L30" i="5"/>
  <c r="L43" i="5" s="1"/>
  <c r="L45" i="5" s="1"/>
  <c r="L88" i="5" s="1"/>
  <c r="L90" i="5" s="1"/>
  <c r="J30" i="5"/>
  <c r="L99" i="16" l="1"/>
  <c r="L101" i="16" s="1"/>
  <c r="J99" i="16"/>
  <c r="J101" i="16" s="1"/>
  <c r="H99" i="16"/>
  <c r="H101" i="16" s="1"/>
  <c r="L80" i="16"/>
  <c r="J80" i="16"/>
  <c r="H80" i="16"/>
  <c r="L68" i="16"/>
  <c r="J68" i="16"/>
  <c r="H68" i="16"/>
  <c r="F68" i="16"/>
  <c r="H82" i="16" l="1"/>
  <c r="H103" i="16" s="1"/>
  <c r="J82" i="16"/>
  <c r="J103" i="16" s="1"/>
  <c r="L82" i="16"/>
  <c r="L103" i="16" s="1"/>
  <c r="H43" i="16"/>
  <c r="Q25" i="14" l="1"/>
  <c r="O25" i="14"/>
  <c r="M25" i="14"/>
  <c r="K25" i="14"/>
  <c r="I25" i="14"/>
  <c r="G25" i="14"/>
  <c r="E25" i="14"/>
  <c r="S24" i="14"/>
  <c r="U24" i="14" s="1"/>
  <c r="S23" i="14"/>
  <c r="U23" i="14" s="1"/>
  <c r="S12" i="14"/>
  <c r="AA33" i="13"/>
  <c r="U33" i="13"/>
  <c r="S33" i="13"/>
  <c r="Q33" i="13"/>
  <c r="O33" i="13"/>
  <c r="M33" i="13"/>
  <c r="K33" i="13"/>
  <c r="I33" i="13"/>
  <c r="G33" i="13"/>
  <c r="E33" i="13"/>
  <c r="W32" i="13"/>
  <c r="W33" i="13" s="1"/>
  <c r="AC31" i="13"/>
  <c r="AA26" i="13"/>
  <c r="U26" i="13"/>
  <c r="S26" i="13"/>
  <c r="Q26" i="13"/>
  <c r="O26" i="13"/>
  <c r="M26" i="13"/>
  <c r="K26" i="13"/>
  <c r="I26" i="13"/>
  <c r="G26" i="13"/>
  <c r="E26" i="13"/>
  <c r="W25" i="13"/>
  <c r="W26" i="13" s="1"/>
  <c r="AA28" i="13"/>
  <c r="AA35" i="13" s="1"/>
  <c r="U28" i="13"/>
  <c r="U35" i="13" s="1"/>
  <c r="S28" i="13"/>
  <c r="S35" i="13" s="1"/>
  <c r="I28" i="13"/>
  <c r="I35" i="13" s="1"/>
  <c r="G28" i="13"/>
  <c r="G35" i="13" s="1"/>
  <c r="E28" i="13"/>
  <c r="E35" i="13" s="1"/>
  <c r="W20" i="13"/>
  <c r="Y15" i="13"/>
  <c r="AC15" i="13" s="1"/>
  <c r="W15" i="13"/>
  <c r="L59" i="2"/>
  <c r="L54" i="2"/>
  <c r="L47" i="2"/>
  <c r="L38" i="2"/>
  <c r="L13" i="2"/>
  <c r="L25" i="2" s="1"/>
  <c r="L27" i="2" s="1"/>
  <c r="H59" i="2"/>
  <c r="H54" i="2"/>
  <c r="H47" i="2"/>
  <c r="H38" i="2"/>
  <c r="H13" i="2"/>
  <c r="H25" i="2" s="1"/>
  <c r="H27" i="2" s="1"/>
  <c r="L43" i="16"/>
  <c r="L23" i="16"/>
  <c r="H23" i="16"/>
  <c r="S25" i="14" l="1"/>
  <c r="U25" i="14"/>
  <c r="K28" i="13"/>
  <c r="K35" i="13" s="1"/>
  <c r="M28" i="13"/>
  <c r="M35" i="13" s="1"/>
  <c r="O28" i="13"/>
  <c r="O35" i="13" s="1"/>
  <c r="Q28" i="13"/>
  <c r="Q35" i="13" s="1"/>
  <c r="L48" i="2"/>
  <c r="L49" i="2" s="1"/>
  <c r="H48" i="2"/>
  <c r="H49" i="2" s="1"/>
  <c r="U12" i="14"/>
  <c r="AC20" i="13"/>
  <c r="AC21" i="13" s="1"/>
  <c r="Y25" i="13"/>
  <c r="W28" i="13"/>
  <c r="W35" i="13" s="1"/>
  <c r="Y32" i="13"/>
  <c r="L45" i="16"/>
  <c r="H45" i="16"/>
  <c r="Y26" i="13" l="1"/>
  <c r="Y28" i="13" s="1"/>
  <c r="AC25" i="13"/>
  <c r="AC26" i="13" s="1"/>
  <c r="AC28" i="13" s="1"/>
  <c r="Y33" i="13"/>
  <c r="AC32" i="13"/>
  <c r="AC33" i="13" s="1"/>
  <c r="AC35" i="13" l="1"/>
  <c r="Y35" i="13"/>
  <c r="F99" i="16"/>
  <c r="F101" i="16" s="1"/>
  <c r="F80" i="16"/>
  <c r="J43" i="16"/>
  <c r="J23" i="16"/>
  <c r="F23" i="16"/>
  <c r="U23" i="18"/>
  <c r="W23" i="18" s="1"/>
  <c r="U22" i="18"/>
  <c r="W22" i="18" s="1"/>
  <c r="K32" i="17"/>
  <c r="W24" i="18" l="1"/>
  <c r="U24" i="18"/>
  <c r="J45" i="16"/>
  <c r="F45" i="16"/>
  <c r="F82" i="16"/>
  <c r="F103" i="16" s="1"/>
  <c r="AA20" i="17"/>
  <c r="AA27" i="17" s="1"/>
  <c r="U20" i="17"/>
  <c r="U27" i="17" s="1"/>
  <c r="S20" i="17"/>
  <c r="S27" i="17" s="1"/>
  <c r="Q20" i="17"/>
  <c r="Q27" i="17" s="1"/>
  <c r="O20" i="17"/>
  <c r="O27" i="17" s="1"/>
  <c r="M20" i="17"/>
  <c r="M27" i="17" s="1"/>
  <c r="K20" i="17"/>
  <c r="K27" i="17" s="1"/>
  <c r="I20" i="17"/>
  <c r="I27" i="17" s="1"/>
  <c r="G20" i="17"/>
  <c r="G27" i="17" s="1"/>
  <c r="E20" i="17"/>
  <c r="W19" i="17"/>
  <c r="W20" i="17" s="1"/>
  <c r="W27" i="17" s="1"/>
  <c r="F47" i="2"/>
  <c r="J38" i="2"/>
  <c r="F38" i="2"/>
  <c r="Y19" i="17" l="1"/>
  <c r="Y20" i="17" s="1"/>
  <c r="Y27" i="17" s="1"/>
  <c r="AC19" i="17" l="1"/>
  <c r="AC20" i="17" s="1"/>
  <c r="AC27" i="17" s="1"/>
  <c r="U12" i="18"/>
  <c r="W15" i="17"/>
  <c r="Y15" i="17" s="1"/>
  <c r="J68" i="5" l="1"/>
  <c r="AA32" i="17"/>
  <c r="U32" i="17"/>
  <c r="F68" i="5" l="1"/>
  <c r="W12" i="18" l="1"/>
  <c r="AC15" i="17" l="1"/>
  <c r="J47" i="2" l="1"/>
  <c r="J43" i="5" l="1"/>
  <c r="F30" i="5"/>
  <c r="S32" i="17" l="1"/>
  <c r="Q32" i="17"/>
  <c r="O32" i="17"/>
  <c r="M32" i="17"/>
  <c r="I32" i="17"/>
  <c r="G32" i="17"/>
  <c r="E32" i="17"/>
  <c r="F13" i="2" l="1"/>
  <c r="F25" i="2" s="1"/>
  <c r="F27" i="2" l="1"/>
  <c r="F48" i="2"/>
  <c r="F43" i="5"/>
  <c r="F45" i="5" s="1"/>
  <c r="F88" i="5" s="1"/>
  <c r="F90" i="5" s="1"/>
  <c r="J45" i="5"/>
  <c r="J88" i="5" s="1"/>
  <c r="J90" i="5" s="1"/>
  <c r="J59" i="2"/>
  <c r="F59" i="2"/>
  <c r="J54" i="2"/>
  <c r="F54" i="2"/>
  <c r="J13" i="2"/>
  <c r="J25" i="2" s="1"/>
  <c r="J27" i="2" s="1"/>
  <c r="G13" i="2"/>
  <c r="F49" i="2" l="1"/>
  <c r="J48" i="2"/>
  <c r="Y32" i="17" l="1"/>
  <c r="W32" i="17"/>
  <c r="AC32" i="17"/>
  <c r="J49" i="2"/>
</calcChain>
</file>

<file path=xl/sharedStrings.xml><?xml version="1.0" encoding="utf-8"?>
<sst xmlns="http://schemas.openxmlformats.org/spreadsheetml/2006/main" count="563" uniqueCount="269">
  <si>
    <t xml:space="preserve">Consolidated </t>
  </si>
  <si>
    <t>Separate</t>
  </si>
  <si>
    <t>financial statements</t>
  </si>
  <si>
    <t>Assets</t>
  </si>
  <si>
    <t>Note</t>
  </si>
  <si>
    <t>Current assets</t>
  </si>
  <si>
    <t>Cash and cash equivalents</t>
  </si>
  <si>
    <t>Spare parts and supplies</t>
  </si>
  <si>
    <t>Other current assets</t>
  </si>
  <si>
    <t>Total current assets</t>
  </si>
  <si>
    <t>Non-current assets</t>
  </si>
  <si>
    <t>Investments in subsidiaries</t>
  </si>
  <si>
    <t>Long-term loans to related parties</t>
  </si>
  <si>
    <t>Property, plant and equipment</t>
  </si>
  <si>
    <t>Land for future development projects</t>
  </si>
  <si>
    <t>Goodwill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</si>
  <si>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</si>
  <si>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</si>
  <si>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</si>
  <si>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</si>
  <si>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</si>
  <si>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</si>
  <si>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</si>
  <si>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</si>
  <si>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</si>
  <si>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</si>
  <si>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</si>
  <si>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</si>
  <si>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</si>
  <si>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</si>
  <si>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</si>
  <si>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</si>
  <si>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</si>
  <si>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</si>
  <si>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</si>
  <si>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</si>
  <si>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Retained earnings</t>
  </si>
  <si>
    <t>Total</t>
  </si>
  <si>
    <t>Issued and</t>
  </si>
  <si>
    <t>attributable to</t>
  </si>
  <si>
    <t>Non-</t>
  </si>
  <si>
    <t>Share</t>
  </si>
  <si>
    <t>owners of</t>
  </si>
  <si>
    <t xml:space="preserve">controlling </t>
  </si>
  <si>
    <t>share capital</t>
  </si>
  <si>
    <t>premium</t>
  </si>
  <si>
    <t xml:space="preserve"> Legal reserve </t>
  </si>
  <si>
    <t>Unappropriated</t>
  </si>
  <si>
    <t>interests</t>
  </si>
  <si>
    <t>equity</t>
  </si>
  <si>
    <t>Separate financial statements</t>
  </si>
  <si>
    <t>Cash flows from operating activities</t>
  </si>
  <si>
    <t>Depreciation</t>
  </si>
  <si>
    <t>Changes in operating assets and liabilities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</si>
  <si>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</si>
  <si>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</si>
  <si>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</si>
  <si>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</si>
  <si>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</si>
  <si>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</si>
  <si>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</si>
  <si>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</si>
  <si>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Total other</t>
  </si>
  <si>
    <t>Investments in joint ventures</t>
  </si>
  <si>
    <t>Profit (loss) attributable to:</t>
  </si>
  <si>
    <t>Other current assets and other non-current assets</t>
  </si>
  <si>
    <t>31 December</t>
  </si>
  <si>
    <t>Statement of comprehensive income (Unaudited)</t>
  </si>
  <si>
    <t xml:space="preserve">Three-month period ended </t>
  </si>
  <si>
    <t>(in thousand Baht)</t>
  </si>
  <si>
    <t xml:space="preserve">Net cash from (used in) operating activities </t>
  </si>
  <si>
    <t xml:space="preserve">Net cash from (used in) financing activities  </t>
  </si>
  <si>
    <t>Share of other</t>
  </si>
  <si>
    <t>comprehensive</t>
  </si>
  <si>
    <t xml:space="preserve">(in thousand Baht)  </t>
  </si>
  <si>
    <t xml:space="preserve">Share capital: </t>
  </si>
  <si>
    <t>Share premium on ordinary shares</t>
  </si>
  <si>
    <t>remeasurements</t>
  </si>
  <si>
    <t xml:space="preserve">of defined </t>
  </si>
  <si>
    <t>benefit plans</t>
  </si>
  <si>
    <t xml:space="preserve">Losses on </t>
  </si>
  <si>
    <t>Dividend paid to owners of the Company</t>
  </si>
  <si>
    <t>Statement of changes in equity (Unaudited)</t>
  </si>
  <si>
    <t>Statement of cash flows (Unaudited)</t>
  </si>
  <si>
    <t>Adjustments to reconcile profit to cash receipts (payments)</t>
  </si>
  <si>
    <t>Long-term loans from financial institutions</t>
  </si>
  <si>
    <t>Non-current provisions for employee benefits</t>
  </si>
  <si>
    <t>Proceeds from long-term loans from financial institutions</t>
  </si>
  <si>
    <t>Items that will be reclassified subsequently to profit or loss</t>
  </si>
  <si>
    <t xml:space="preserve">Total items that will be reclassified subsequently </t>
  </si>
  <si>
    <t>to profit or loss</t>
  </si>
  <si>
    <t>Equity</t>
  </si>
  <si>
    <t>Other components of equity</t>
  </si>
  <si>
    <t>Total equity</t>
  </si>
  <si>
    <t>Total liabilities and equity</t>
  </si>
  <si>
    <t>Total comprehensive income (expense) for the period</t>
  </si>
  <si>
    <t>paid-up</t>
  </si>
  <si>
    <t xml:space="preserve"> components</t>
  </si>
  <si>
    <t>of equity</t>
  </si>
  <si>
    <t>the parent</t>
  </si>
  <si>
    <t>Effect of exchange rate changes on cash and cash equivalents</t>
  </si>
  <si>
    <t>Amortisation</t>
  </si>
  <si>
    <t>Revenue from sales and rendering of services</t>
  </si>
  <si>
    <t>Cost of sales and rendering of services</t>
  </si>
  <si>
    <t xml:space="preserve">Total equity </t>
  </si>
  <si>
    <t>Authorised share capital</t>
  </si>
  <si>
    <t>Issued and paid-up share capital</t>
  </si>
  <si>
    <t>Appropriated</t>
  </si>
  <si>
    <t xml:space="preserve">         Legal reserve</t>
  </si>
  <si>
    <t>Other current receivables</t>
  </si>
  <si>
    <t>Advances to and other current receivables from related parties</t>
  </si>
  <si>
    <t>Derivative assets</t>
  </si>
  <si>
    <t>Derivative liabilities</t>
  </si>
  <si>
    <t>Consolidated financial statements</t>
  </si>
  <si>
    <t>Repayment of long-term loans from financial institutions</t>
  </si>
  <si>
    <t>RATCH Group Public Company Limited and its subsidiaries</t>
  </si>
  <si>
    <t>Other non-current receivables from related parties</t>
  </si>
  <si>
    <t>Payment for acquisition of intangible assets</t>
  </si>
  <si>
    <t>Net increase (decrease) in cash and cash equivalents,</t>
  </si>
  <si>
    <t>Net increase (decrease) in cash and cash equivalents</t>
  </si>
  <si>
    <t>Cash and cash equivalents at 1 January</t>
  </si>
  <si>
    <t>Other non-current financial assets</t>
  </si>
  <si>
    <t>Other non-current liabilities</t>
  </si>
  <si>
    <t>Exchange differences on translating financial statements</t>
  </si>
  <si>
    <t>Income tax relating to items that will not be reclassified</t>
  </si>
  <si>
    <t xml:space="preserve">of joint ventures </t>
  </si>
  <si>
    <t xml:space="preserve">and associates </t>
  </si>
  <si>
    <t>using equity</t>
  </si>
  <si>
    <t>method</t>
  </si>
  <si>
    <t>Short-term loans to related parties</t>
  </si>
  <si>
    <t>Right-of-use assets</t>
  </si>
  <si>
    <t xml:space="preserve">   </t>
  </si>
  <si>
    <t>Other current financial assets</t>
  </si>
  <si>
    <t>Trade receivables from other parties</t>
  </si>
  <si>
    <t>Net foreign exchange gain (loss)</t>
  </si>
  <si>
    <t>for using equity method</t>
  </si>
  <si>
    <t xml:space="preserve">Share of profit of joint ventures and associates accounted </t>
  </si>
  <si>
    <t>and associates accounted for using equity method</t>
  </si>
  <si>
    <t>Other comprehensive income (expense) for the period, net of tax</t>
  </si>
  <si>
    <t>Transactions with owners, recorded directly in equity</t>
  </si>
  <si>
    <t>Distributions to owners of the parent</t>
  </si>
  <si>
    <t>Dividends</t>
  </si>
  <si>
    <t>Profit</t>
  </si>
  <si>
    <t>Other comprehensive income (expense)</t>
  </si>
  <si>
    <t>income (expense)</t>
  </si>
  <si>
    <t>accounted for using equity method, net of tax</t>
  </si>
  <si>
    <t>Repayment of short-term loans from financial institutions</t>
  </si>
  <si>
    <t>Payment of lease liabilities</t>
  </si>
  <si>
    <t>before effect of exchange rate changes</t>
  </si>
  <si>
    <t>Proceeds from short-term loans from financial institutions</t>
  </si>
  <si>
    <t>Short-term loans from financial institutions</t>
  </si>
  <si>
    <t>Trade receivables from related parties</t>
  </si>
  <si>
    <t>Difference arising from common control transaction</t>
  </si>
  <si>
    <t>Revenue from lease contracts</t>
  </si>
  <si>
    <t>Taxes paid</t>
  </si>
  <si>
    <t>Share of profit of joint ventures and associates</t>
  </si>
  <si>
    <t>Payment for acquisition of plant and equipment</t>
  </si>
  <si>
    <t>Long-term loan to other parties</t>
  </si>
  <si>
    <t xml:space="preserve">Derivative liabilities </t>
  </si>
  <si>
    <t xml:space="preserve">Current portion of long-term loans from </t>
  </si>
  <si>
    <t>financial institutions</t>
  </si>
  <si>
    <r>
      <t>Current portion of lease liabilities</t>
    </r>
    <r>
      <rPr>
        <i/>
        <sz val="11"/>
        <rFont val="Times New Roman"/>
        <family val="1"/>
      </rPr>
      <t xml:space="preserve"> </t>
    </r>
  </si>
  <si>
    <t xml:space="preserve"> (Unaudited)</t>
  </si>
  <si>
    <t>Lease liabilities</t>
  </si>
  <si>
    <t>Translation</t>
  </si>
  <si>
    <t>reserve</t>
  </si>
  <si>
    <t>Fair value</t>
  </si>
  <si>
    <t>Current portion of debentures</t>
  </si>
  <si>
    <t xml:space="preserve">Net cash from (used in) investing activities  </t>
  </si>
  <si>
    <t>Repayment of short-term loans from related party</t>
  </si>
  <si>
    <t>Payment for investments in subsidiary</t>
  </si>
  <si>
    <t>Proceeds from disposal of equipment</t>
  </si>
  <si>
    <t>Cash flow</t>
  </si>
  <si>
    <t>hedge</t>
  </si>
  <si>
    <t>Payment for investments in joint ventures</t>
  </si>
  <si>
    <t>Tax (expense) income</t>
  </si>
  <si>
    <t>Tax expense (income)</t>
  </si>
  <si>
    <t>2022</t>
  </si>
  <si>
    <t>Current portion of derivative assets</t>
  </si>
  <si>
    <t>Long-term loans</t>
  </si>
  <si>
    <t>Balance at 1 January 2022</t>
  </si>
  <si>
    <t>Total transactions  with owners, recorded directly in equity</t>
  </si>
  <si>
    <t xml:space="preserve">other </t>
  </si>
  <si>
    <t>Difference</t>
  </si>
  <si>
    <t>arising from</t>
  </si>
  <si>
    <t>common control</t>
  </si>
  <si>
    <t>transaction</t>
  </si>
  <si>
    <t>Trade payables and other current payables</t>
  </si>
  <si>
    <t>Income tax relating to items that will be reclassified</t>
  </si>
  <si>
    <t>Gain on remeasurements of defined benefit plans</t>
  </si>
  <si>
    <t>Changes in ownership interests in subsidiaries</t>
  </si>
  <si>
    <t>control</t>
  </si>
  <si>
    <t>Total changes in ownership interests in subsidiaries</t>
  </si>
  <si>
    <t xml:space="preserve">Loss on </t>
  </si>
  <si>
    <t>Fair value adjustment of lease receivable and lease adjustment</t>
  </si>
  <si>
    <t>Lease receivable</t>
  </si>
  <si>
    <t>Repayment of debenture</t>
  </si>
  <si>
    <t>Equity attributable to owners of the Company</t>
  </si>
  <si>
    <t>Owners of the Company</t>
  </si>
  <si>
    <t>(Reversal of) impairment loss recognised in profit or loss</t>
  </si>
  <si>
    <t>Net cash inflow (outflow) in other current financial assets</t>
  </si>
  <si>
    <t xml:space="preserve">Advances to and other current receivables from </t>
  </si>
  <si>
    <t>related parties</t>
  </si>
  <si>
    <t xml:space="preserve">Current portion of lease receivable </t>
  </si>
  <si>
    <t>Investment properties</t>
  </si>
  <si>
    <t>2023</t>
  </si>
  <si>
    <t>Balance at 1 January 2023</t>
  </si>
  <si>
    <t>Corporate income tax payable</t>
  </si>
  <si>
    <t>Items that will not be reclassified subsequently to profit or loss</t>
  </si>
  <si>
    <t>subsequently to profit or loss</t>
  </si>
  <si>
    <t>Total items that will not be reclassified subsequently to profit or loss</t>
  </si>
  <si>
    <t>Net cash generated from (used in) operations</t>
  </si>
  <si>
    <t>2, 3</t>
  </si>
  <si>
    <t>2, 7</t>
  </si>
  <si>
    <t>Gain (loss) on cash flow hedges</t>
  </si>
  <si>
    <t>Share of other comprehensive income (expense) of joint ventures</t>
  </si>
  <si>
    <t xml:space="preserve">at fair value through other comprehensive income </t>
  </si>
  <si>
    <t xml:space="preserve">(2,219,230,770 ordinary shares, par value </t>
  </si>
  <si>
    <t>at Baht 10 per share)</t>
  </si>
  <si>
    <t xml:space="preserve">(2,174,999,985 ordinary shares, par value </t>
  </si>
  <si>
    <t xml:space="preserve">Loss on spare parts and supplies devaluation </t>
  </si>
  <si>
    <t>Comprehensive income (expense) for the period</t>
  </si>
  <si>
    <t>Intangible assets</t>
  </si>
  <si>
    <t>Other non-current provisions</t>
  </si>
  <si>
    <t>Non-current provisions</t>
  </si>
  <si>
    <t>30 June</t>
  </si>
  <si>
    <t xml:space="preserve">Six-month period ended </t>
  </si>
  <si>
    <t>Six-month period ended 30 June 2022</t>
  </si>
  <si>
    <t>Balance at 30 June 2022</t>
  </si>
  <si>
    <t>Contributions by and distributions to owners of the parent</t>
  </si>
  <si>
    <t>Issue of ordinary shares</t>
  </si>
  <si>
    <t>Balance at 30 June 2023</t>
  </si>
  <si>
    <t>Six-month period ended 30 June 2023</t>
  </si>
  <si>
    <t>Total contributions by and distributions to owners of the parent</t>
  </si>
  <si>
    <t>Total transactions with owners, recorded directly in equity</t>
  </si>
  <si>
    <t>(Gain) loss on disposal of other financial assets</t>
  </si>
  <si>
    <t>Payments for investments in associates</t>
  </si>
  <si>
    <t>(Gain) loss on write-off and disposal of equipment</t>
  </si>
  <si>
    <t>Dividend paid to non-controlling interests</t>
  </si>
  <si>
    <t>Proceeds from issue of shares</t>
  </si>
  <si>
    <t>Cash and cash equivalents at 30 June</t>
  </si>
  <si>
    <t>7, 10</t>
  </si>
  <si>
    <t>2, 8</t>
  </si>
  <si>
    <t>Total distributions to owners of the parent</t>
  </si>
  <si>
    <t>Deferred tax assets</t>
  </si>
  <si>
    <t>Current portion of long-term loans</t>
  </si>
  <si>
    <t>7,10</t>
  </si>
  <si>
    <t>Proceeds from short-term loans from related party</t>
  </si>
  <si>
    <t>Transferred to legal reserve</t>
  </si>
  <si>
    <t>Short-term loans from related parties</t>
  </si>
  <si>
    <t>Gain on fair value adjustment of derivatives</t>
  </si>
  <si>
    <t>Profit before income tax expense</t>
  </si>
  <si>
    <t>Profit for the period</t>
  </si>
  <si>
    <t>Other comprehensive income</t>
  </si>
  <si>
    <t>Gain on cash flow hedges</t>
  </si>
  <si>
    <t>Share of other comprehensive income of joint ventures</t>
  </si>
  <si>
    <t>Gain (loss) on investments in equity instruments designated</t>
  </si>
  <si>
    <t>Profit attributable to:</t>
  </si>
  <si>
    <t>Total comprehensive income attributable to:</t>
  </si>
  <si>
    <t>Total comprehensive income for the period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</si>
  <si>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</si>
  <si>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Net foreign exchange gain</t>
  </si>
  <si>
    <t xml:space="preserve">Acquisition of non-controlling interests without a change in </t>
  </si>
  <si>
    <t>Comprehensive income for the period</t>
  </si>
  <si>
    <t>Profit (loss)</t>
  </si>
  <si>
    <t>Gains (Losses) on</t>
  </si>
  <si>
    <t>Unrealised gain on exchange</t>
  </si>
  <si>
    <t>Loss on fair value adjustment of other financial assets</t>
  </si>
  <si>
    <t xml:space="preserve">Loss on fuel oil devaluation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</si>
</sst>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B1d\-mmm"/>
    <numFmt numFmtId="189" formatCode="_(* #,##0_);_(* \(#,##0\);_(* &quot;-&quot;??_);_(@_)"/>
    <numFmt numFmtId="190" formatCode="#,##0\ ;\(#,##0\)"/>
    <numFmt numFmtId="191" formatCode="#,##0;\(#,##0\)"/>
    <numFmt numFmtId="192" formatCode="[$-409]mmmm\ d\,\ yyyy;@"/>
    <numFmt numFmtId="193" formatCode="#,##0.00;[Red]\(#,##0.00\)"/>
    <numFmt numFmtId="194" formatCode="#,##0.00;\(#,##0.00\)"/>
    <numFmt numFmtId="195" formatCode="#,###;\(#,###\)"/>
    <numFmt numFmtId="196" formatCode="0.0000"/>
    <numFmt numFmtId="197" formatCode="_(#,##0_);\(#,##0\);_(\-_)"/>
    <numFmt numFmtId="198" formatCode="0.0%"/>
    <numFmt numFmtId="199" formatCode="_(* #,##0.00000_);_(* \(#,##0.00000\);_(* &quot;-&quot;??_);_(@_)"/>
    <numFmt numFmtId="200" formatCode="\t&quot;฿&quot;#,##0_);[Red]\(\t&quot;฿&quot;#,##0\)"/>
    <numFmt numFmtId="201" formatCode="&quot;$&quot;#,##0.000000_);[Red]\(&quot;$&quot;#,##0.000000\)"/>
    <numFmt numFmtId="202" formatCode="&quot;$&quot;#,##0.00;\(&quot;$&quot;#,##0.00\)"/>
    <numFmt numFmtId="203" formatCode="&quot;$&quot;#,##0.00000_);[Red]\(&quot;$&quot;#,##0.00000\)"/>
    <numFmt numFmtId="204" formatCode="##\ &quot;years&quot;"/>
    <numFmt numFmtId="205" formatCode="&quot;?&quot;#,##0.0;[Red]\-&quot;?&quot;#,##0.0"/>
    <numFmt numFmtId="206" formatCode="_-[$€-2]* #,##0.00_-;\-[$€-2]* #,##0.00_-;_-[$€-2]* &quot;-&quot;??_-"/>
    <numFmt numFmtId="207" formatCode="#,##0_ ;\(#,##0\)_-;&quot;-&quot;"/>
    <numFmt numFmtId="208" formatCode="0.00\ \x;\(0.00\ \x\);0.00\ \x"/>
    <numFmt numFmtId="209" formatCode="&quot;$&quot;#,##0"/>
    <numFmt numFmtId="210" formatCode="_-* #,##0\ _P_t_s_-;\-* #,##0\ _P_t_s_-;_-* &quot;-&quot;\ _P_t_s_-;_-@_-"/>
    <numFmt numFmtId="211" formatCode="_-* #,##0\ &quot;Pts&quot;_-;\-* #,##0\ &quot;Pts&quot;_-;_-* &quot;-&quot;\ &quot;Pts&quot;_-;_-@_-"/>
    <numFmt numFmtId="212" formatCode="_-* #,##0.00\ &quot;Pts&quot;_-;\-* #,##0.00\ &quot;Pts&quot;_-;_-* &quot;-&quot;??\ &quot;Pts&quot;_-;_-@_-"/>
    <numFmt numFmtId="213" formatCode="#,###,_);\(#,###,\)"/>
    <numFmt numFmtId="214" formatCode="0.00%;\(0.00%\)"/>
    <numFmt numFmtId="215" formatCode="#,##0.0\x;\(#,##0.0\x\)"/>
    <numFmt numFmtId="216" formatCode="##\ &quot;months&quot;"/>
    <numFmt numFmtId="217" formatCode="0.00\ \ \x"/>
    <numFmt numFmtId="218" formatCode="dd\ mmm\ yyyy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General_)"/>
  </numFmts>
  <fonts count="111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5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70">
    <xf numFmtId="0" fontId="0" fillId="0" borderId="0"/>
    <xf numFmtId="195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37" fontId="18" fillId="0" borderId="0" applyFont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0" fillId="0" borderId="0" applyNumberFormat="0" applyFill="0" applyBorder="0" applyAlignment="0" applyProtection="0"/>
    <xf numFmtId="197" fontId="23" fillId="20" borderId="0" applyAlignment="0">
      <alignment horizontal="left"/>
      <protection locked="0"/>
    </xf>
    <xf numFmtId="198" fontId="23" fillId="20" borderId="0">
      <alignment horizontal="center"/>
      <protection locked="0"/>
    </xf>
    <xf numFmtId="0" fontId="24" fillId="21" borderId="0" applyNumberFormat="0" applyBorder="0" applyAlignment="0" applyProtection="0"/>
    <xf numFmtId="15" fontId="25" fillId="22" borderId="1">
      <alignment horizontal="center"/>
    </xf>
    <xf numFmtId="0" fontId="26" fillId="0" borderId="0" applyNumberFormat="0" applyFill="0" applyBorder="0" applyAlignment="0" applyProtection="0"/>
    <xf numFmtId="187" fontId="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9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1" fontId="19" fillId="0" borderId="0"/>
    <xf numFmtId="0" fontId="28" fillId="21" borderId="4">
      <alignment wrapText="1"/>
    </xf>
    <xf numFmtId="197" fontId="29" fillId="25" borderId="5" applyProtection="0">
      <alignment horizontal="center"/>
    </xf>
    <xf numFmtId="191" fontId="30" fillId="0" borderId="0" applyFill="0" applyBorder="0">
      <protection locked="0"/>
    </xf>
    <xf numFmtId="202" fontId="19" fillId="0" borderId="0" applyFill="0" applyBorder="0"/>
    <xf numFmtId="202" fontId="30" fillId="0" borderId="0" applyFill="0" applyBorder="0">
      <protection locked="0"/>
    </xf>
    <xf numFmtId="38" fontId="2" fillId="0" borderId="6" applyBorder="0"/>
    <xf numFmtId="203" fontId="19" fillId="0" borderId="0"/>
    <xf numFmtId="189" fontId="19" fillId="0" borderId="0"/>
    <xf numFmtId="15" fontId="19" fillId="0" borderId="0"/>
    <xf numFmtId="15" fontId="30" fillId="0" borderId="0" applyFill="0" applyBorder="0">
      <protection locked="0"/>
    </xf>
    <xf numFmtId="204" fontId="19" fillId="0" borderId="0" applyFill="0" applyBorder="0"/>
    <xf numFmtId="1" fontId="19" fillId="0" borderId="0" applyFill="0" applyBorder="0">
      <alignment horizontal="right"/>
    </xf>
    <xf numFmtId="2" fontId="19" fillId="0" borderId="0" applyFill="0" applyBorder="0">
      <alignment horizontal="right"/>
    </xf>
    <xf numFmtId="2" fontId="30" fillId="0" borderId="0" applyFill="0" applyBorder="0">
      <protection locked="0"/>
    </xf>
    <xf numFmtId="196" fontId="19" fillId="0" borderId="0" applyFill="0" applyBorder="0">
      <alignment horizontal="right"/>
    </xf>
    <xf numFmtId="196" fontId="30" fillId="0" borderId="0" applyFill="0" applyBorder="0">
      <protection locked="0"/>
    </xf>
    <xf numFmtId="0" fontId="31" fillId="26" borderId="0"/>
    <xf numFmtId="205" fontId="19" fillId="0" borderId="0"/>
    <xf numFmtId="0" fontId="31" fillId="26" borderId="7"/>
    <xf numFmtId="0" fontId="31" fillId="26" borderId="7"/>
    <xf numFmtId="0" fontId="32" fillId="27" borderId="0"/>
    <xf numFmtId="206" fontId="19" fillId="0" borderId="0" applyFont="0" applyFill="0" applyBorder="0" applyAlignment="0" applyProtection="0"/>
    <xf numFmtId="0" fontId="19" fillId="28" borderId="0" applyNumberFormat="0" applyFont="0" applyAlignment="0"/>
    <xf numFmtId="197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97" fontId="19" fillId="32" borderId="0" applyNumberFormat="0" applyFont="0" applyAlignment="0">
      <alignment horizontal="left"/>
    </xf>
    <xf numFmtId="197" fontId="24" fillId="33" borderId="0" applyNumberFormat="0" applyAlignment="0">
      <alignment horizontal="left"/>
    </xf>
    <xf numFmtId="197" fontId="24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207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208" fontId="44" fillId="0" borderId="5" applyNumberFormat="0" applyAlignment="0" applyProtection="0"/>
    <xf numFmtId="10" fontId="35" fillId="35" borderId="14" applyNumberFormat="0" applyBorder="0" applyAlignment="0" applyProtection="0"/>
    <xf numFmtId="0" fontId="19" fillId="0" borderId="15" applyNumberFormat="0" applyFont="0" applyFill="0" applyAlignment="0" applyProtection="0"/>
    <xf numFmtId="209" fontId="45" fillId="36" borderId="5" applyNumberFormat="0" applyAlignment="0" applyProtection="0">
      <alignment horizontal="center"/>
    </xf>
    <xf numFmtId="0" fontId="19" fillId="0" borderId="10" applyNumberFormat="0" applyFont="0" applyFill="0" applyAlignment="0"/>
    <xf numFmtId="210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211" fontId="19" fillId="0" borderId="0" applyFont="0" applyFill="0" applyBorder="0" applyAlignment="0" applyProtection="0"/>
    <xf numFmtId="212" fontId="19" fillId="0" borderId="0" applyFont="0" applyFill="0" applyBorder="0" applyAlignment="0" applyProtection="0"/>
    <xf numFmtId="37" fontId="46" fillId="0" borderId="0"/>
    <xf numFmtId="213" fontId="19" fillId="0" borderId="0"/>
    <xf numFmtId="214" fontId="47" fillId="0" borderId="0"/>
    <xf numFmtId="0" fontId="47" fillId="0" borderId="0"/>
    <xf numFmtId="215" fontId="47" fillId="0" borderId="0">
      <alignment horizontal="right"/>
    </xf>
    <xf numFmtId="0" fontId="16" fillId="0" borderId="0"/>
    <xf numFmtId="0" fontId="16" fillId="0" borderId="0"/>
    <xf numFmtId="0" fontId="101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02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4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104" fillId="0" borderId="0"/>
    <xf numFmtId="0" fontId="16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104" fillId="0" borderId="0"/>
    <xf numFmtId="0" fontId="101" fillId="0" borderId="0"/>
    <xf numFmtId="0" fontId="49" fillId="0" borderId="0"/>
    <xf numFmtId="0" fontId="49" fillId="0" borderId="0"/>
    <xf numFmtId="0" fontId="48" fillId="0" borderId="0"/>
    <xf numFmtId="0" fontId="103" fillId="0" borderId="0"/>
    <xf numFmtId="0" fontId="48" fillId="0" borderId="0"/>
    <xf numFmtId="0" fontId="19" fillId="0" borderId="0"/>
    <xf numFmtId="0" fontId="50" fillId="0" borderId="0"/>
    <xf numFmtId="0" fontId="49" fillId="0" borderId="0"/>
    <xf numFmtId="0" fontId="16" fillId="0" borderId="0"/>
    <xf numFmtId="0" fontId="16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03" fillId="0" borderId="0"/>
    <xf numFmtId="0" fontId="19" fillId="0" borderId="0"/>
    <xf numFmtId="0" fontId="30" fillId="0" borderId="0" applyFill="0" applyBorder="0">
      <protection locked="0"/>
    </xf>
    <xf numFmtId="0" fontId="2" fillId="0" borderId="0"/>
    <xf numFmtId="0" fontId="14" fillId="0" borderId="0"/>
    <xf numFmtId="0" fontId="14" fillId="0" borderId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38" fontId="38" fillId="0" borderId="0"/>
    <xf numFmtId="0" fontId="19" fillId="31" borderId="6"/>
    <xf numFmtId="40" fontId="51" fillId="28" borderId="0">
      <alignment horizontal="right"/>
    </xf>
    <xf numFmtId="0" fontId="52" fillId="30" borderId="0">
      <alignment horizontal="center"/>
    </xf>
    <xf numFmtId="0" fontId="24" fillId="39" borderId="19"/>
    <xf numFmtId="0" fontId="53" fillId="26" borderId="0" applyBorder="0">
      <alignment horizontal="centerContinuous"/>
    </xf>
    <xf numFmtId="0" fontId="54" fillId="39" borderId="0" applyBorder="0">
      <alignment horizontal="centerContinuous"/>
    </xf>
    <xf numFmtId="0" fontId="19" fillId="0" borderId="0" applyFill="0" applyBorder="0">
      <protection locked="0"/>
    </xf>
    <xf numFmtId="10" fontId="19" fillId="0" borderId="0" applyFont="0" applyFill="0" applyBorder="0" applyAlignment="0" applyProtection="0"/>
    <xf numFmtId="216" fontId="19" fillId="0" borderId="0" applyFill="0" applyBorder="0">
      <protection locked="0"/>
    </xf>
    <xf numFmtId="10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57" fillId="0" borderId="20">
      <alignment horizontal="center"/>
    </xf>
    <xf numFmtId="3" fontId="56" fillId="0" borderId="0" applyFont="0" applyFill="0" applyBorder="0" applyAlignment="0" applyProtection="0"/>
    <xf numFmtId="0" fontId="56" fillId="40" borderId="0" applyNumberFormat="0" applyFont="0" applyBorder="0" applyAlignment="0" applyProtection="0"/>
    <xf numFmtId="0" fontId="58" fillId="0" borderId="0" applyNumberFormat="0" applyFill="0" applyBorder="0" applyAlignment="0" applyProtection="0"/>
    <xf numFmtId="217" fontId="19" fillId="0" borderId="0"/>
    <xf numFmtId="0" fontId="59" fillId="0" borderId="0"/>
    <xf numFmtId="0" fontId="31" fillId="26" borderId="0"/>
    <xf numFmtId="0" fontId="60" fillId="0" borderId="0">
      <alignment vertical="center"/>
    </xf>
    <xf numFmtId="197" fontId="45" fillId="41" borderId="21" applyProtection="0">
      <alignment horizontal="center"/>
      <protection hidden="1"/>
    </xf>
    <xf numFmtId="4" fontId="61" fillId="42" borderId="22" applyNumberFormat="0" applyProtection="0">
      <alignment vertical="center"/>
    </xf>
    <xf numFmtId="4" fontId="62" fillId="42" borderId="23" applyNumberFormat="0" applyProtection="0">
      <alignment vertical="center"/>
    </xf>
    <xf numFmtId="4" fontId="61" fillId="37" borderId="22" applyNumberFormat="0" applyProtection="0">
      <alignment horizontal="left" vertical="center" indent="1"/>
    </xf>
    <xf numFmtId="4" fontId="63" fillId="42" borderId="18" applyNumberFormat="0" applyProtection="0">
      <alignment horizontal="left" vertical="center" indent="1"/>
    </xf>
    <xf numFmtId="4" fontId="64" fillId="2" borderId="24" applyNumberFormat="0" applyProtection="0">
      <alignment horizontal="left" vertical="center" indent="1"/>
    </xf>
    <xf numFmtId="4" fontId="65" fillId="43" borderId="23" applyNumberFormat="0" applyProtection="0">
      <alignment horizontal="right" vertical="center"/>
    </xf>
    <xf numFmtId="4" fontId="65" fillId="44" borderId="23" applyNumberFormat="0" applyProtection="0">
      <alignment horizontal="right" vertical="center"/>
    </xf>
    <xf numFmtId="4" fontId="65" fillId="34" borderId="23" applyNumberFormat="0" applyProtection="0">
      <alignment horizontal="right" vertical="center"/>
    </xf>
    <xf numFmtId="4" fontId="65" fillId="45" borderId="23" applyNumberFormat="0" applyProtection="0">
      <alignment horizontal="right" vertical="center"/>
    </xf>
    <xf numFmtId="4" fontId="65" fillId="46" borderId="23" applyNumberFormat="0" applyProtection="0">
      <alignment horizontal="right" vertical="center"/>
    </xf>
    <xf numFmtId="4" fontId="65" fillId="47" borderId="23" applyNumberFormat="0" applyProtection="0">
      <alignment horizontal="right" vertical="center"/>
    </xf>
    <xf numFmtId="4" fontId="65" fillId="48" borderId="23" applyNumberFormat="0" applyProtection="0">
      <alignment horizontal="right" vertical="center"/>
    </xf>
    <xf numFmtId="4" fontId="65" fillId="49" borderId="23" applyNumberFormat="0" applyProtection="0">
      <alignment horizontal="right" vertical="center"/>
    </xf>
    <xf numFmtId="4" fontId="65" fillId="50" borderId="23" applyNumberFormat="0" applyProtection="0">
      <alignment horizontal="right" vertical="center"/>
    </xf>
    <xf numFmtId="4" fontId="64" fillId="51" borderId="25" applyNumberFormat="0" applyProtection="0">
      <alignment horizontal="left" vertical="center" indent="1"/>
    </xf>
    <xf numFmtId="4" fontId="64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5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6" fillId="54" borderId="26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4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5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31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6" borderId="18" applyNumberFormat="0" applyProtection="0">
      <alignment horizontal="left" vertical="center" indent="1"/>
    </xf>
    <xf numFmtId="4" fontId="65" fillId="57" borderId="23" applyNumberFormat="0" applyProtection="0">
      <alignment vertical="center"/>
    </xf>
    <xf numFmtId="4" fontId="68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9" fillId="0" borderId="0" applyNumberFormat="0" applyProtection="0">
      <alignment horizontal="right" vertical="center"/>
    </xf>
    <xf numFmtId="4" fontId="67" fillId="0" borderId="0" applyNumberFormat="0" applyProtection="0">
      <alignment horizontal="right" vertical="center"/>
    </xf>
    <xf numFmtId="0" fontId="67" fillId="0" borderId="0" applyNumberFormat="0" applyProtection="0">
      <alignment horizontal="left" vertical="center" indent="1"/>
    </xf>
    <xf numFmtId="0" fontId="70" fillId="58" borderId="0" applyNumberFormat="0" applyProtection="0">
      <alignment horizontal="center" vertical="center" wrapText="1"/>
    </xf>
    <xf numFmtId="4" fontId="71" fillId="59" borderId="27" applyNumberFormat="0" applyProtection="0">
      <alignment horizontal="left" vertical="center" indent="1"/>
    </xf>
    <xf numFmtId="4" fontId="72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3" fillId="61" borderId="0"/>
    <xf numFmtId="0" fontId="74" fillId="61" borderId="0"/>
    <xf numFmtId="218" fontId="19" fillId="0" borderId="0" applyFont="0" applyFill="0" applyBorder="0" applyAlignment="0" applyProtection="0"/>
    <xf numFmtId="0" fontId="19" fillId="0" borderId="29" quotePrefix="1">
      <alignment horizontal="justify" vertical="justify" textRotation="127" wrapText="1" justifyLastLine="1"/>
      <protection hidden="1"/>
    </xf>
    <xf numFmtId="207" fontId="19" fillId="0" borderId="0"/>
    <xf numFmtId="0" fontId="50" fillId="0" borderId="0"/>
    <xf numFmtId="0" fontId="50" fillId="0" borderId="0"/>
    <xf numFmtId="197" fontId="19" fillId="0" borderId="30" applyAlignment="0">
      <alignment horizontal="center"/>
    </xf>
    <xf numFmtId="197" fontId="75" fillId="0" borderId="30" applyFill="0" applyAlignment="0" applyProtection="0"/>
    <xf numFmtId="0" fontId="76" fillId="0" borderId="0" applyFill="0" applyBorder="0" applyAlignment="0"/>
    <xf numFmtId="0" fontId="45" fillId="61" borderId="14">
      <alignment horizontal="center" vertical="center"/>
    </xf>
    <xf numFmtId="0" fontId="19" fillId="47" borderId="0" applyNumberFormat="0" applyFont="0" applyBorder="0" applyAlignment="0" applyProtection="0"/>
    <xf numFmtId="40" fontId="3" fillId="0" borderId="0"/>
    <xf numFmtId="191" fontId="75" fillId="0" borderId="10" applyFill="0"/>
    <xf numFmtId="191" fontId="75" fillId="0" borderId="30" applyFill="0"/>
    <xf numFmtId="191" fontId="19" fillId="0" borderId="10" applyFill="0"/>
    <xf numFmtId="191" fontId="19" fillId="0" borderId="30" applyFill="0"/>
    <xf numFmtId="0" fontId="19" fillId="0" borderId="32" applyNumberFormat="0" applyFont="0" applyFill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77" fillId="0" borderId="0" applyNumberFormat="0"/>
    <xf numFmtId="0" fontId="30" fillId="0" borderId="33" applyNumberFormat="0" applyFill="0" applyBorder="0" applyAlignment="0">
      <protection locked="0"/>
    </xf>
    <xf numFmtId="0" fontId="50" fillId="0" borderId="0"/>
    <xf numFmtId="219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0" fontId="58" fillId="0" borderId="0" applyNumberFormat="0" applyFill="0" applyBorder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9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19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221" fontId="97" fillId="0" borderId="0"/>
    <xf numFmtId="0" fontId="1" fillId="0" borderId="0"/>
  </cellStyleXfs>
  <cellXfs count="181">
    <xf numFmtId="0" fontId="0" fillId="0" borderId="0" xfId="0"/>
    <xf numFmtId="0" fontId="2" fillId="0" borderId="0" xfId="273" applyAlignment="1">
      <alignment vertical="center"/>
    </xf>
    <xf numFmtId="49" fontId="11" fillId="0" borderId="0" xfId="273" applyNumberFormat="1" applyFont="1" applyAlignment="1">
      <alignment horizontal="left" vertical="center"/>
    </xf>
    <xf numFmtId="0" fontId="11" fillId="0" borderId="0" xfId="286" applyFont="1" applyAlignment="1">
      <alignment vertical="center"/>
    </xf>
    <xf numFmtId="49" fontId="17" fillId="0" borderId="0" xfId="273" applyNumberFormat="1" applyFont="1" applyAlignment="1">
      <alignment horizontal="left" vertical="center"/>
    </xf>
    <xf numFmtId="0" fontId="3" fillId="0" borderId="0" xfId="286" applyFont="1" applyAlignment="1">
      <alignment vertical="center"/>
    </xf>
    <xf numFmtId="0" fontId="4" fillId="0" borderId="0" xfId="286" applyFont="1" applyAlignment="1">
      <alignment horizontal="centerContinuous" vertical="center"/>
    </xf>
    <xf numFmtId="0" fontId="2" fillId="0" borderId="0" xfId="286" applyFont="1" applyAlignment="1">
      <alignment vertical="center"/>
    </xf>
    <xf numFmtId="0" fontId="3" fillId="0" borderId="0" xfId="286" applyFont="1" applyAlignment="1">
      <alignment horizontal="centerContinuous" vertical="center"/>
    </xf>
    <xf numFmtId="0" fontId="3" fillId="0" borderId="0" xfId="286" applyFont="1" applyAlignment="1">
      <alignment horizontal="right" vertical="center"/>
    </xf>
    <xf numFmtId="0" fontId="3" fillId="0" borderId="0" xfId="273" applyFont="1" applyAlignment="1">
      <alignment horizontal="center" vertical="center"/>
    </xf>
    <xf numFmtId="0" fontId="5" fillId="0" borderId="0" xfId="273" applyFont="1" applyAlignment="1">
      <alignment horizontal="center" vertical="center"/>
    </xf>
    <xf numFmtId="192" fontId="3" fillId="0" borderId="0" xfId="273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0" fontId="2" fillId="0" borderId="0" xfId="273" applyAlignment="1">
      <alignment horizontal="center" vertical="center"/>
    </xf>
    <xf numFmtId="0" fontId="106" fillId="0" borderId="0" xfId="0" applyFont="1" applyAlignment="1">
      <alignment horizontal="center" vertical="center"/>
    </xf>
    <xf numFmtId="189" fontId="2" fillId="0" borderId="0" xfId="273" applyNumberFormat="1" applyAlignment="1">
      <alignment vertical="center"/>
    </xf>
    <xf numFmtId="189" fontId="2" fillId="0" borderId="34" xfId="273" applyNumberFormat="1" applyBorder="1" applyAlignment="1">
      <alignment vertical="center"/>
    </xf>
    <xf numFmtId="189" fontId="3" fillId="0" borderId="0" xfId="273" applyNumberFormat="1" applyFont="1" applyAlignment="1">
      <alignment vertical="center"/>
    </xf>
    <xf numFmtId="49" fontId="2" fillId="0" borderId="0" xfId="273" applyNumberFormat="1" applyAlignment="1">
      <alignment horizontal="left" vertical="center"/>
    </xf>
    <xf numFmtId="189" fontId="2" fillId="0" borderId="0" xfId="39" applyNumberFormat="1" applyFont="1" applyFill="1" applyBorder="1" applyAlignment="1">
      <alignment vertical="center"/>
    </xf>
    <xf numFmtId="189" fontId="3" fillId="0" borderId="30" xfId="273" applyNumberFormat="1" applyFont="1" applyBorder="1" applyAlignment="1">
      <alignment vertical="center"/>
    </xf>
    <xf numFmtId="0" fontId="5" fillId="0" borderId="0" xfId="286" applyFont="1" applyAlignment="1">
      <alignment horizontal="center" vertical="center"/>
    </xf>
    <xf numFmtId="0" fontId="4" fillId="0" borderId="0" xfId="286" applyFont="1" applyAlignment="1">
      <alignment horizontal="center" vertical="center"/>
    </xf>
    <xf numFmtId="189" fontId="3" fillId="0" borderId="10" xfId="39" applyNumberFormat="1" applyFont="1" applyFill="1" applyBorder="1" applyAlignment="1">
      <alignment vertical="center"/>
    </xf>
    <xf numFmtId="189" fontId="3" fillId="0" borderId="0" xfId="39" applyNumberFormat="1" applyFont="1" applyFill="1" applyBorder="1" applyAlignment="1">
      <alignment vertical="center"/>
    </xf>
    <xf numFmtId="187" fontId="3" fillId="0" borderId="0" xfId="39" applyNumberFormat="1" applyFont="1" applyFill="1" applyBorder="1" applyAlignment="1">
      <alignment vertical="center"/>
    </xf>
    <xf numFmtId="187" fontId="2" fillId="0" borderId="0" xfId="39" applyNumberFormat="1" applyFont="1" applyFill="1" applyBorder="1" applyAlignment="1">
      <alignment vertical="center"/>
    </xf>
    <xf numFmtId="0" fontId="4" fillId="0" borderId="0" xfId="286" applyFont="1" applyAlignment="1">
      <alignment vertical="center"/>
    </xf>
    <xf numFmtId="0" fontId="3" fillId="0" borderId="30" xfId="286" applyFont="1" applyBorder="1" applyAlignment="1">
      <alignment vertical="center"/>
    </xf>
    <xf numFmtId="189" fontId="3" fillId="0" borderId="34" xfId="273" applyNumberFormat="1" applyFont="1" applyBorder="1" applyAlignment="1">
      <alignment vertical="center"/>
    </xf>
    <xf numFmtId="189" fontId="3" fillId="0" borderId="10" xfId="32" applyNumberFormat="1" applyFont="1" applyFill="1" applyBorder="1" applyAlignment="1">
      <alignment vertical="center"/>
    </xf>
    <xf numFmtId="189" fontId="3" fillId="0" borderId="0" xfId="32" applyNumberFormat="1" applyFont="1" applyFill="1" applyBorder="1" applyAlignment="1">
      <alignment vertical="center"/>
    </xf>
    <xf numFmtId="189" fontId="3" fillId="0" borderId="34" xfId="32" applyNumberFormat="1" applyFont="1" applyFill="1" applyBorder="1" applyAlignment="1">
      <alignment vertical="center"/>
    </xf>
    <xf numFmtId="189" fontId="3" fillId="0" borderId="36" xfId="32" applyNumberFormat="1" applyFont="1" applyFill="1" applyBorder="1" applyAlignment="1">
      <alignment vertical="center"/>
    </xf>
    <xf numFmtId="189" fontId="3" fillId="0" borderId="0" xfId="286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194" fontId="2" fillId="0" borderId="0" xfId="284" applyNumberFormat="1" applyAlignment="1">
      <alignment vertical="center"/>
    </xf>
    <xf numFmtId="189" fontId="2" fillId="0" borderId="0" xfId="286" applyNumberFormat="1" applyFont="1" applyAlignment="1">
      <alignment vertical="center"/>
    </xf>
    <xf numFmtId="189" fontId="2" fillId="0" borderId="0" xfId="286" applyNumberFormat="1" applyFont="1" applyAlignment="1">
      <alignment horizontal="center" vertical="center"/>
    </xf>
    <xf numFmtId="0" fontId="2" fillId="0" borderId="0" xfId="194" applyFont="1" applyAlignment="1">
      <alignment horizontal="left" vertical="center"/>
    </xf>
    <xf numFmtId="194" fontId="3" fillId="0" borderId="0" xfId="284" applyNumberFormat="1" applyFont="1" applyAlignment="1">
      <alignment vertical="center"/>
    </xf>
    <xf numFmtId="189" fontId="3" fillId="0" borderId="35" xfId="286" applyNumberFormat="1" applyFont="1" applyBorder="1" applyAlignment="1">
      <alignment vertical="center"/>
    </xf>
    <xf numFmtId="191" fontId="3" fillId="0" borderId="0" xfId="273" applyNumberFormat="1" applyFont="1" applyAlignment="1">
      <alignment vertical="center"/>
    </xf>
    <xf numFmtId="187" fontId="3" fillId="0" borderId="36" xfId="286" applyNumberFormat="1" applyFont="1" applyBorder="1" applyAlignment="1">
      <alignment vertical="center"/>
    </xf>
    <xf numFmtId="187" fontId="3" fillId="0" borderId="0" xfId="286" applyNumberFormat="1" applyFont="1" applyAlignment="1">
      <alignment vertical="center"/>
    </xf>
    <xf numFmtId="0" fontId="2" fillId="0" borderId="0" xfId="286" applyFont="1" applyAlignment="1">
      <alignment horizontal="center" vertical="center"/>
    </xf>
    <xf numFmtId="0" fontId="4" fillId="0" borderId="0" xfId="273" applyFont="1" applyAlignment="1">
      <alignment horizontal="center" vertical="center"/>
    </xf>
    <xf numFmtId="0" fontId="13" fillId="0" borderId="0" xfId="286" applyFont="1" applyAlignment="1">
      <alignment horizontal="center" vertical="center"/>
    </xf>
    <xf numFmtId="0" fontId="3" fillId="0" borderId="0" xfId="273" applyFont="1" applyAlignment="1">
      <alignment horizontal="left" vertical="center"/>
    </xf>
    <xf numFmtId="0" fontId="106" fillId="0" borderId="0" xfId="0" applyFont="1" applyAlignment="1">
      <alignment vertical="center"/>
    </xf>
    <xf numFmtId="189" fontId="2" fillId="0" borderId="0" xfId="32" applyNumberFormat="1" applyFont="1" applyFill="1" applyAlignment="1">
      <alignment vertical="center"/>
    </xf>
    <xf numFmtId="189" fontId="100" fillId="0" borderId="0" xfId="32" applyNumberFormat="1" applyFont="1" applyFill="1" applyAlignment="1">
      <alignment vertical="center"/>
    </xf>
    <xf numFmtId="189" fontId="2" fillId="0" borderId="0" xfId="32" applyNumberFormat="1" applyFont="1" applyFill="1" applyAlignment="1">
      <alignment horizontal="center" vertical="center"/>
    </xf>
    <xf numFmtId="187" fontId="2" fillId="0" borderId="0" xfId="120" applyFont="1" applyFill="1" applyAlignment="1">
      <alignment vertical="center"/>
    </xf>
    <xf numFmtId="189" fontId="2" fillId="0" borderId="0" xfId="120" applyNumberFormat="1" applyFont="1" applyFill="1" applyAlignment="1">
      <alignment vertical="center"/>
    </xf>
    <xf numFmtId="187" fontId="8" fillId="0" borderId="0" xfId="120" applyFont="1" applyFill="1" applyAlignment="1">
      <alignment vertical="center"/>
    </xf>
    <xf numFmtId="0" fontId="2" fillId="0" borderId="0" xfId="285" applyFont="1" applyAlignment="1">
      <alignment vertical="center"/>
    </xf>
    <xf numFmtId="0" fontId="105" fillId="0" borderId="0" xfId="0" applyFont="1" applyAlignment="1">
      <alignment vertical="center"/>
    </xf>
    <xf numFmtId="0" fontId="3" fillId="0" borderId="0" xfId="285" applyFont="1" applyAlignment="1">
      <alignment vertical="center"/>
    </xf>
    <xf numFmtId="0" fontId="3" fillId="0" borderId="0" xfId="285" applyFont="1" applyAlignment="1">
      <alignment horizontal="center" vertical="center"/>
    </xf>
    <xf numFmtId="0" fontId="2" fillId="0" borderId="0" xfId="285" applyFont="1" applyAlignment="1">
      <alignment horizontal="center" vertical="center"/>
    </xf>
    <xf numFmtId="0" fontId="2" fillId="0" borderId="0" xfId="285" applyFont="1" applyAlignment="1">
      <alignment horizontal="right" vertical="center"/>
    </xf>
    <xf numFmtId="0" fontId="5" fillId="0" borderId="0" xfId="285" applyFont="1" applyAlignment="1">
      <alignment horizontal="center" vertical="center"/>
    </xf>
    <xf numFmtId="0" fontId="109" fillId="0" borderId="0" xfId="0" applyFont="1" applyAlignment="1">
      <alignment vertical="center"/>
    </xf>
    <xf numFmtId="189" fontId="3" fillId="0" borderId="0" xfId="285" applyNumberFormat="1" applyFont="1" applyAlignment="1">
      <alignment vertical="center"/>
    </xf>
    <xf numFmtId="189" fontId="2" fillId="0" borderId="0" xfId="285" applyNumberFormat="1" applyFont="1" applyAlignment="1">
      <alignment vertical="center"/>
    </xf>
    <xf numFmtId="187" fontId="3" fillId="0" borderId="10" xfId="32" applyFont="1" applyFill="1" applyBorder="1" applyAlignment="1">
      <alignment vertical="center"/>
    </xf>
    <xf numFmtId="187" fontId="3" fillId="0" borderId="0" xfId="32" applyFont="1" applyFill="1" applyBorder="1" applyAlignment="1">
      <alignment vertical="center"/>
    </xf>
    <xf numFmtId="0" fontId="4" fillId="0" borderId="0" xfId="285" applyFont="1" applyAlignment="1">
      <alignment vertical="center"/>
    </xf>
    <xf numFmtId="0" fontId="10" fillId="0" borderId="0" xfId="285" applyFont="1" applyAlignment="1">
      <alignment vertical="center"/>
    </xf>
    <xf numFmtId="0" fontId="5" fillId="0" borderId="0" xfId="285" applyFont="1" applyAlignment="1">
      <alignment vertical="center"/>
    </xf>
    <xf numFmtId="189" fontId="3" fillId="0" borderId="10" xfId="285" applyNumberFormat="1" applyFont="1" applyBorder="1" applyAlignment="1">
      <alignment vertical="center"/>
    </xf>
    <xf numFmtId="0" fontId="11" fillId="0" borderId="0" xfId="285" applyFont="1" applyAlignment="1">
      <alignment vertical="center"/>
    </xf>
    <xf numFmtId="0" fontId="3" fillId="0" borderId="0" xfId="285" applyFont="1" applyAlignment="1">
      <alignment horizontal="left" vertical="center"/>
    </xf>
    <xf numFmtId="0" fontId="4" fillId="0" borderId="0" xfId="285" applyFont="1" applyAlignment="1">
      <alignment horizontal="centerContinuous" vertical="center"/>
    </xf>
    <xf numFmtId="0" fontId="3" fillId="0" borderId="0" xfId="285" applyFont="1" applyAlignment="1">
      <alignment horizontal="centerContinuous" vertical="center"/>
    </xf>
    <xf numFmtId="0" fontId="98" fillId="0" borderId="0" xfId="285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285" applyFont="1" applyAlignment="1">
      <alignment horizontal="center" vertical="center"/>
    </xf>
    <xf numFmtId="189" fontId="2" fillId="0" borderId="0" xfId="120" applyNumberFormat="1" applyFont="1" applyFill="1" applyAlignment="1">
      <alignment horizontal="center" vertical="center"/>
    </xf>
    <xf numFmtId="0" fontId="99" fillId="0" borderId="0" xfId="285" applyFont="1" applyAlignment="1">
      <alignment horizontal="center" vertical="center"/>
    </xf>
    <xf numFmtId="0" fontId="2" fillId="0" borderId="0" xfId="285" applyFont="1" applyAlignment="1">
      <alignment horizontal="centerContinuous" vertical="center"/>
    </xf>
    <xf numFmtId="0" fontId="5" fillId="0" borderId="0" xfId="273" applyFont="1" applyAlignment="1">
      <alignment vertical="center"/>
    </xf>
    <xf numFmtId="189" fontId="2" fillId="0" borderId="0" xfId="285" applyNumberFormat="1" applyFont="1" applyAlignment="1">
      <alignment horizontal="center" vertical="center"/>
    </xf>
    <xf numFmtId="189" fontId="2" fillId="0" borderId="0" xfId="120" applyNumberFormat="1" applyFont="1" applyFill="1" applyBorder="1" applyAlignment="1">
      <alignment vertical="center"/>
    </xf>
    <xf numFmtId="189" fontId="2" fillId="0" borderId="30" xfId="120" applyNumberFormat="1" applyFont="1" applyFill="1" applyBorder="1" applyAlignment="1">
      <alignment vertical="center"/>
    </xf>
    <xf numFmtId="0" fontId="108" fillId="0" borderId="0" xfId="285" applyFont="1" applyAlignment="1">
      <alignment vertical="center"/>
    </xf>
    <xf numFmtId="189" fontId="2" fillId="0" borderId="34" xfId="120" applyNumberFormat="1" applyFont="1" applyFill="1" applyBorder="1" applyAlignment="1">
      <alignment vertical="center"/>
    </xf>
    <xf numFmtId="0" fontId="4" fillId="0" borderId="0" xfId="285" applyFont="1" applyAlignment="1">
      <alignment horizontal="center" vertical="center"/>
    </xf>
    <xf numFmtId="189" fontId="3" fillId="0" borderId="10" xfId="120" applyNumberFormat="1" applyFont="1" applyFill="1" applyBorder="1" applyAlignment="1">
      <alignment horizontal="right" vertical="center"/>
    </xf>
    <xf numFmtId="189" fontId="3" fillId="0" borderId="0" xfId="120" applyNumberFormat="1" applyFont="1" applyFill="1" applyBorder="1" applyAlignment="1">
      <alignment horizontal="right" vertical="center"/>
    </xf>
    <xf numFmtId="190" fontId="2" fillId="0" borderId="0" xfId="285" applyNumberFormat="1" applyFont="1" applyAlignment="1">
      <alignment vertical="center"/>
    </xf>
    <xf numFmtId="190" fontId="2" fillId="0" borderId="0" xfId="285" applyNumberFormat="1" applyFont="1" applyAlignment="1">
      <alignment horizontal="center" vertical="center"/>
    </xf>
    <xf numFmtId="3" fontId="5" fillId="0" borderId="0" xfId="285" applyNumberFormat="1" applyFont="1" applyAlignment="1">
      <alignment horizontal="center" vertical="center"/>
    </xf>
    <xf numFmtId="189" fontId="3" fillId="0" borderId="0" xfId="285" applyNumberFormat="1" applyFont="1" applyAlignment="1">
      <alignment horizontal="right" vertical="center"/>
    </xf>
    <xf numFmtId="191" fontId="2" fillId="0" borderId="0" xfId="273" applyNumberFormat="1" applyAlignment="1">
      <alignment horizontal="left" vertical="center"/>
    </xf>
    <xf numFmtId="189" fontId="3" fillId="0" borderId="10" xfId="120" applyNumberFormat="1" applyFont="1" applyFill="1" applyBorder="1" applyAlignment="1">
      <alignment vertical="center"/>
    </xf>
    <xf numFmtId="189" fontId="2" fillId="0" borderId="0" xfId="109" applyNumberFormat="1" applyFont="1" applyFill="1" applyAlignment="1">
      <alignment vertical="center"/>
    </xf>
    <xf numFmtId="189" fontId="3" fillId="0" borderId="30" xfId="120" applyNumberFormat="1" applyFont="1" applyFill="1" applyBorder="1" applyAlignment="1">
      <alignment vertical="center"/>
    </xf>
    <xf numFmtId="189" fontId="3" fillId="0" borderId="35" xfId="120" applyNumberFormat="1" applyFont="1" applyFill="1" applyBorder="1" applyAlignment="1">
      <alignment vertical="center"/>
    </xf>
    <xf numFmtId="187" fontId="2" fillId="0" borderId="0" xfId="32" applyFont="1" applyFill="1" applyAlignment="1">
      <alignment vertical="center"/>
    </xf>
    <xf numFmtId="0" fontId="107" fillId="0" borderId="0" xfId="0" applyFont="1" applyAlignment="1">
      <alignment vertical="center"/>
    </xf>
    <xf numFmtId="0" fontId="17" fillId="0" borderId="0" xfId="273" applyFont="1" applyAlignment="1">
      <alignment vertical="center"/>
    </xf>
    <xf numFmtId="189" fontId="3" fillId="0" borderId="0" xfId="32" applyNumberFormat="1" applyFont="1" applyFill="1" applyAlignment="1">
      <alignment vertical="center"/>
    </xf>
    <xf numFmtId="0" fontId="2" fillId="0" borderId="0" xfId="273" applyAlignment="1">
      <alignment horizontal="left" vertical="center"/>
    </xf>
    <xf numFmtId="0" fontId="11" fillId="0" borderId="0" xfId="273" applyFont="1" applyAlignment="1">
      <alignment vertical="center"/>
    </xf>
    <xf numFmtId="0" fontId="3" fillId="0" borderId="0" xfId="273" applyFont="1" applyAlignment="1">
      <alignment vertical="center"/>
    </xf>
    <xf numFmtId="49" fontId="2" fillId="0" borderId="0" xfId="273" applyNumberFormat="1" applyAlignment="1">
      <alignment horizontal="center" vertical="center"/>
    </xf>
    <xf numFmtId="0" fontId="4" fillId="0" borderId="0" xfId="273" applyFont="1" applyAlignment="1">
      <alignment vertical="center"/>
    </xf>
    <xf numFmtId="190" fontId="2" fillId="0" borderId="0" xfId="273" applyNumberFormat="1" applyAlignment="1">
      <alignment horizontal="center" vertical="center"/>
    </xf>
    <xf numFmtId="189" fontId="8" fillId="0" borderId="0" xfId="273" applyNumberFormat="1" applyFont="1" applyAlignment="1">
      <alignment vertical="center"/>
    </xf>
    <xf numFmtId="191" fontId="3" fillId="0" borderId="0" xfId="246" applyNumberFormat="1" applyFont="1" applyAlignment="1">
      <alignment vertical="center"/>
    </xf>
    <xf numFmtId="0" fontId="108" fillId="0" borderId="0" xfId="273" applyFont="1" applyAlignment="1">
      <alignment vertical="center"/>
    </xf>
    <xf numFmtId="189" fontId="3" fillId="0" borderId="10" xfId="273" applyNumberFormat="1" applyFont="1" applyBorder="1" applyAlignment="1">
      <alignment vertical="center"/>
    </xf>
    <xf numFmtId="190" fontId="3" fillId="0" borderId="0" xfId="273" applyNumberFormat="1" applyFont="1" applyAlignment="1">
      <alignment horizontal="center" vertical="center"/>
    </xf>
    <xf numFmtId="0" fontId="12" fillId="0" borderId="0" xfId="273" applyFont="1" applyAlignment="1">
      <alignment horizontal="center" vertical="center"/>
    </xf>
    <xf numFmtId="189" fontId="3" fillId="0" borderId="10" xfId="273" applyNumberFormat="1" applyFont="1" applyBorder="1" applyAlignment="1">
      <alignment horizontal="right" vertical="center"/>
    </xf>
    <xf numFmtId="189" fontId="3" fillId="0" borderId="0" xfId="273" applyNumberFormat="1" applyFont="1" applyAlignment="1">
      <alignment horizontal="right" vertical="center"/>
    </xf>
    <xf numFmtId="0" fontId="2" fillId="0" borderId="0" xfId="273" applyAlignment="1">
      <alignment vertical="center" wrapText="1"/>
    </xf>
    <xf numFmtId="189" fontId="2" fillId="0" borderId="36" xfId="273" applyNumberFormat="1" applyBorder="1" applyAlignment="1">
      <alignment vertical="center"/>
    </xf>
    <xf numFmtId="49" fontId="3" fillId="0" borderId="0" xfId="273" applyNumberFormat="1" applyFont="1" applyAlignment="1">
      <alignment horizontal="left" vertical="center"/>
    </xf>
    <xf numFmtId="189" fontId="3" fillId="0" borderId="36" xfId="273" applyNumberFormat="1" applyFont="1" applyBorder="1" applyAlignment="1">
      <alignment vertical="center"/>
    </xf>
    <xf numFmtId="188" fontId="106" fillId="0" borderId="0" xfId="0" quotePrefix="1" applyNumberFormat="1" applyFont="1" applyAlignment="1">
      <alignment horizontal="center" vertical="center"/>
    </xf>
    <xf numFmtId="189" fontId="48" fillId="0" borderId="0" xfId="32" applyNumberFormat="1" applyFont="1" applyFill="1" applyAlignment="1"/>
    <xf numFmtId="189" fontId="48" fillId="0" borderId="0" xfId="32" applyNumberFormat="1" applyFont="1" applyFill="1" applyBorder="1" applyAlignment="1"/>
    <xf numFmtId="187" fontId="2" fillId="0" borderId="0" xfId="32" applyFont="1" applyFill="1" applyBorder="1" applyAlignment="1">
      <alignment vertical="center"/>
    </xf>
    <xf numFmtId="0" fontId="3" fillId="0" borderId="0" xfId="0" applyFont="1"/>
    <xf numFmtId="0" fontId="3" fillId="0" borderId="0" xfId="285" applyFont="1"/>
    <xf numFmtId="0" fontId="4" fillId="0" borderId="0" xfId="0" applyFont="1"/>
    <xf numFmtId="0" fontId="4" fillId="0" borderId="0" xfId="285" applyFont="1"/>
    <xf numFmtId="0" fontId="2" fillId="0" borderId="0" xfId="285" applyFont="1"/>
    <xf numFmtId="0" fontId="2" fillId="0" borderId="0" xfId="0" applyFont="1"/>
    <xf numFmtId="187" fontId="3" fillId="0" borderId="0" xfId="32" applyFont="1" applyFill="1" applyAlignment="1">
      <alignment vertical="center"/>
    </xf>
    <xf numFmtId="187" fontId="2" fillId="0" borderId="0" xfId="32" applyFont="1" applyAlignment="1">
      <alignment horizontal="center" vertical="center"/>
    </xf>
    <xf numFmtId="189" fontId="2" fillId="0" borderId="0" xfId="32" applyNumberFormat="1" applyFont="1" applyAlignment="1">
      <alignment horizontal="center" vertical="center"/>
    </xf>
    <xf numFmtId="189" fontId="2" fillId="0" borderId="0" xfId="32" applyNumberFormat="1" applyFont="1" applyFill="1" applyBorder="1" applyAlignment="1">
      <alignment vertical="center"/>
    </xf>
    <xf numFmtId="189" fontId="3" fillId="0" borderId="34" xfId="285" applyNumberFormat="1" applyFont="1" applyBorder="1" applyAlignment="1">
      <alignment vertical="center"/>
    </xf>
    <xf numFmtId="189" fontId="3" fillId="0" borderId="36" xfId="285" applyNumberFormat="1" applyFont="1" applyBorder="1" applyAlignment="1">
      <alignment vertical="center"/>
    </xf>
    <xf numFmtId="189" fontId="48" fillId="0" borderId="0" xfId="285" applyNumberFormat="1" applyFont="1"/>
    <xf numFmtId="0" fontId="5" fillId="0" borderId="0" xfId="273" quotePrefix="1" applyFont="1" applyAlignment="1">
      <alignment vertical="center"/>
    </xf>
    <xf numFmtId="0" fontId="5" fillId="0" borderId="0" xfId="273" applyFont="1" applyAlignment="1">
      <alignment vertical="center" wrapText="1"/>
    </xf>
    <xf numFmtId="189" fontId="2" fillId="0" borderId="34" xfId="285" applyNumberFormat="1" applyFont="1" applyBorder="1" applyAlignment="1">
      <alignment vertical="center"/>
    </xf>
    <xf numFmtId="189" fontId="2" fillId="0" borderId="34" xfId="32" applyNumberFormat="1" applyFont="1" applyFill="1" applyBorder="1" applyAlignment="1">
      <alignment vertical="center"/>
    </xf>
    <xf numFmtId="187" fontId="3" fillId="0" borderId="34" xfId="32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91" fontId="2" fillId="0" borderId="0" xfId="264" applyNumberFormat="1" applyFont="1" applyAlignment="1">
      <alignment horizontal="left" vertical="center"/>
    </xf>
    <xf numFmtId="0" fontId="110" fillId="0" borderId="0" xfId="285" applyFont="1"/>
    <xf numFmtId="189" fontId="110" fillId="0" borderId="0" xfId="285" applyNumberFormat="1" applyFont="1"/>
    <xf numFmtId="0" fontId="48" fillId="0" borderId="0" xfId="285" applyFont="1"/>
    <xf numFmtId="189" fontId="2" fillId="0" borderId="0" xfId="285" applyNumberFormat="1" applyFont="1"/>
    <xf numFmtId="189" fontId="2" fillId="0" borderId="0" xfId="32" applyNumberFormat="1" applyFont="1" applyFill="1" applyBorder="1" applyAlignment="1"/>
    <xf numFmtId="189" fontId="2" fillId="0" borderId="0" xfId="32" applyNumberFormat="1" applyFont="1" applyFill="1" applyAlignment="1"/>
    <xf numFmtId="189" fontId="3" fillId="0" borderId="38" xfId="32" applyNumberFormat="1" applyFont="1" applyFill="1" applyBorder="1" applyAlignment="1"/>
    <xf numFmtId="189" fontId="3" fillId="0" borderId="0" xfId="32" applyNumberFormat="1" applyFont="1" applyFill="1" applyBorder="1" applyAlignment="1"/>
    <xf numFmtId="189" fontId="3" fillId="0" borderId="0" xfId="32" applyNumberFormat="1" applyFont="1" applyFill="1" applyAlignment="1"/>
    <xf numFmtId="189" fontId="3" fillId="0" borderId="34" xfId="32" applyNumberFormat="1" applyFont="1" applyFill="1" applyBorder="1" applyAlignment="1"/>
    <xf numFmtId="189" fontId="3" fillId="0" borderId="0" xfId="285" applyNumberFormat="1" applyFont="1"/>
    <xf numFmtId="0" fontId="5" fillId="0" borderId="0" xfId="285" applyFont="1" applyAlignment="1">
      <alignment horizontal="center"/>
    </xf>
    <xf numFmtId="0" fontId="105" fillId="0" borderId="0" xfId="469" applyFont="1"/>
    <xf numFmtId="0" fontId="106" fillId="0" borderId="0" xfId="469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1" fillId="0" borderId="0" xfId="285" applyFont="1"/>
    <xf numFmtId="189" fontId="3" fillId="0" borderId="35" xfId="285" applyNumberFormat="1" applyFont="1" applyBorder="1" applyAlignment="1">
      <alignment vertical="center"/>
    </xf>
    <xf numFmtId="0" fontId="2" fillId="0" borderId="0" xfId="273" applyAlignment="1">
      <alignment horizontal="left" vertical="center"/>
    </xf>
    <xf numFmtId="0" fontId="109" fillId="0" borderId="0" xfId="0" applyFont="1" applyAlignment="1">
      <alignment horizontal="center" vertical="center"/>
    </xf>
    <xf numFmtId="0" fontId="3" fillId="0" borderId="0" xfId="273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16" fontId="2" fillId="0" borderId="0" xfId="0" quotePrefix="1" applyNumberFormat="1" applyFont="1" applyAlignment="1">
      <alignment horizontal="center" vertical="center" wrapText="1"/>
    </xf>
    <xf numFmtId="0" fontId="106" fillId="0" borderId="34" xfId="0" applyFont="1" applyBorder="1" applyAlignment="1">
      <alignment horizontal="center" vertical="center"/>
    </xf>
    <xf numFmtId="0" fontId="17" fillId="0" borderId="0" xfId="273" applyFont="1" applyAlignment="1">
      <alignment horizontal="left" vertical="center"/>
    </xf>
    <xf numFmtId="0" fontId="107" fillId="0" borderId="0" xfId="0" applyFont="1" applyAlignment="1">
      <alignment vertical="center"/>
    </xf>
    <xf numFmtId="16" fontId="106" fillId="0" borderId="0" xfId="0" quotePrefix="1" applyNumberFormat="1" applyFont="1" applyAlignment="1">
      <alignment horizontal="center" vertical="center"/>
    </xf>
    <xf numFmtId="0" fontId="106" fillId="0" borderId="0" xfId="0" applyFont="1" applyAlignment="1">
      <alignment horizontal="center" vertical="center"/>
    </xf>
  </cellXfs>
  <cellStyles count="470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2" xfId="247" xr:uid="{00000000-0005-0000-0000-0000F7000000}"/>
    <cellStyle name="Normal 3 2 2" xfId="248" xr:uid="{00000000-0005-0000-0000-0000F8000000}"/>
    <cellStyle name="Normal 3 3" xfId="249" xr:uid="{00000000-0005-0000-0000-0000F9000000}"/>
    <cellStyle name="Normal 3 4" xfId="250" xr:uid="{00000000-0005-0000-0000-0000FA000000}"/>
    <cellStyle name="Normal 3 5" xfId="251" xr:uid="{00000000-0005-0000-0000-0000FB000000}"/>
    <cellStyle name="Normal 3 6" xfId="252" xr:uid="{00000000-0005-0000-0000-0000FC000000}"/>
    <cellStyle name="Normal 3 7" xfId="253" xr:uid="{00000000-0005-0000-0000-0000FD000000}"/>
    <cellStyle name="Normal 3 8" xfId="254" xr:uid="{00000000-0005-0000-0000-0000FE000000}"/>
    <cellStyle name="Normal 30" xfId="255" xr:uid="{00000000-0005-0000-0000-0000FF000000}"/>
    <cellStyle name="Normal 31" xfId="256" xr:uid="{00000000-0005-0000-0000-000000010000}"/>
    <cellStyle name="Normal 31 2" xfId="257" xr:uid="{00000000-0005-0000-0000-000001010000}"/>
    <cellStyle name="Normal 31 2 2" xfId="258" xr:uid="{00000000-0005-0000-0000-000002010000}"/>
    <cellStyle name="Normal 32" xfId="259" xr:uid="{00000000-0005-0000-0000-000003010000}"/>
    <cellStyle name="Normal 33" xfId="260" xr:uid="{00000000-0005-0000-0000-000004010000}"/>
    <cellStyle name="Normal 34" xfId="261" xr:uid="{00000000-0005-0000-0000-000005010000}"/>
    <cellStyle name="Normal 35 2 2" xfId="469" xr:uid="{6D8A0EB9-CECC-4BBD-A07E-39426A39E6EA}"/>
    <cellStyle name="Normal 38" xfId="262" xr:uid="{00000000-0005-0000-0000-000006010000}"/>
    <cellStyle name="Normal 39" xfId="263" xr:uid="{00000000-0005-0000-0000-000007010000}"/>
    <cellStyle name="Normal 4" xfId="264" xr:uid="{00000000-0005-0000-0000-000008010000}"/>
    <cellStyle name="Normal 4 2" xfId="265" xr:uid="{00000000-0005-0000-0000-000009010000}"/>
    <cellStyle name="Normal 4 2 2" xfId="266" xr:uid="{00000000-0005-0000-0000-00000A010000}"/>
    <cellStyle name="Normal 4 3" xfId="267" xr:uid="{00000000-0005-0000-0000-00000B010000}"/>
    <cellStyle name="Normal 4 4" xfId="268" xr:uid="{00000000-0005-0000-0000-00000C010000}"/>
    <cellStyle name="Normal 40" xfId="269" xr:uid="{00000000-0005-0000-0000-00000D010000}"/>
    <cellStyle name="Normal 5" xfId="270" xr:uid="{00000000-0005-0000-0000-00000E010000}"/>
    <cellStyle name="Normal 5 2" xfId="271" xr:uid="{00000000-0005-0000-0000-00000F010000}"/>
    <cellStyle name="Normal 5 3" xfId="272" xr:uid="{00000000-0005-0000-0000-000010010000}"/>
    <cellStyle name="Normal 6" xfId="273" xr:uid="{00000000-0005-0000-0000-000011010000}"/>
    <cellStyle name="Normal 6 2" xfId="274" xr:uid="{00000000-0005-0000-0000-000012010000}"/>
    <cellStyle name="Normal 6 3" xfId="275" xr:uid="{00000000-0005-0000-0000-000013010000}"/>
    <cellStyle name="Normal 7" xfId="276" xr:uid="{00000000-0005-0000-0000-000014010000}"/>
    <cellStyle name="Normal 7 2" xfId="277" xr:uid="{00000000-0005-0000-0000-000015010000}"/>
    <cellStyle name="Normal 8" xfId="278" xr:uid="{00000000-0005-0000-0000-000016010000}"/>
    <cellStyle name="Normal 8 2" xfId="279" xr:uid="{00000000-0005-0000-0000-000017010000}"/>
    <cellStyle name="Normal 9" xfId="280" xr:uid="{00000000-0005-0000-0000-000018010000}"/>
    <cellStyle name="Normal 9 2" xfId="281" xr:uid="{00000000-0005-0000-0000-000019010000}"/>
    <cellStyle name="Normal 9 3" xfId="282" xr:uid="{00000000-0005-0000-0000-00001A010000}"/>
    <cellStyle name="Normal U" xfId="283" xr:uid="{00000000-0005-0000-0000-00001B010000}"/>
    <cellStyle name="Normal_AMT_BCP_TFS_Q151_Final-120508" xfId="284" xr:uid="{00000000-0005-0000-0000-00001C010000}"/>
    <cellStyle name="Normal_Draft PTTCHTx 2" xfId="285" xr:uid="{00000000-0005-0000-0000-00001D010000}"/>
    <cellStyle name="Normal_Draft PTTCHTx 2_PL" xfId="286" xr:uid="{00000000-0005-0000-0000-00001E010000}"/>
    <cellStyle name="Note 2" xfId="287" xr:uid="{00000000-0005-0000-0000-00001F010000}"/>
    <cellStyle name="Note 2 2" xfId="288" xr:uid="{00000000-0005-0000-0000-000020010000}"/>
    <cellStyle name="Note 2 2 2" xfId="289" xr:uid="{00000000-0005-0000-0000-000021010000}"/>
    <cellStyle name="Note 2 3" xfId="290" xr:uid="{00000000-0005-0000-0000-000022010000}"/>
    <cellStyle name="Note 3" xfId="291" xr:uid="{00000000-0005-0000-0000-000023010000}"/>
    <cellStyle name="Note 3 2" xfId="292" xr:uid="{00000000-0005-0000-0000-000024010000}"/>
    <cellStyle name="Note 3 2 2" xfId="293" xr:uid="{00000000-0005-0000-0000-000025010000}"/>
    <cellStyle name="Note 3 3" xfId="294" xr:uid="{00000000-0005-0000-0000-000026010000}"/>
    <cellStyle name="Note 4" xfId="295" xr:uid="{00000000-0005-0000-0000-000027010000}"/>
    <cellStyle name="Note 4 2" xfId="296" xr:uid="{00000000-0005-0000-0000-000028010000}"/>
    <cellStyle name="Note 4 2 2" xfId="297" xr:uid="{00000000-0005-0000-0000-000029010000}"/>
    <cellStyle name="Note 4 3" xfId="298" xr:uid="{00000000-0005-0000-0000-00002A010000}"/>
    <cellStyle name="Note 5" xfId="299" xr:uid="{00000000-0005-0000-0000-00002B010000}"/>
    <cellStyle name="Note 5 2" xfId="300" xr:uid="{00000000-0005-0000-0000-00002C010000}"/>
    <cellStyle name="Note 5 2 2" xfId="301" xr:uid="{00000000-0005-0000-0000-00002D010000}"/>
    <cellStyle name="Note 5 3" xfId="302" xr:uid="{00000000-0005-0000-0000-00002E010000}"/>
    <cellStyle name="Note 6" xfId="303" xr:uid="{00000000-0005-0000-0000-00002F010000}"/>
    <cellStyle name="Note 6 2" xfId="304" xr:uid="{00000000-0005-0000-0000-000030010000}"/>
    <cellStyle name="Note heading" xfId="305" xr:uid="{00000000-0005-0000-0000-000031010000}"/>
    <cellStyle name="nplode" xfId="306" xr:uid="{00000000-0005-0000-0000-000032010000}"/>
    <cellStyle name="Output Amounts" xfId="307" xr:uid="{00000000-0005-0000-0000-000033010000}"/>
    <cellStyle name="OUTPUT COLUMN HEADINGS" xfId="308" xr:uid="{00000000-0005-0000-0000-000034010000}"/>
    <cellStyle name="OUTPUT LINE ITEMS" xfId="309" xr:uid="{00000000-0005-0000-0000-000035010000}"/>
    <cellStyle name="OUTPUT REPORT HEADING" xfId="310" xr:uid="{00000000-0005-0000-0000-000036010000}"/>
    <cellStyle name="OUTPUT REPORT TITLE" xfId="311" xr:uid="{00000000-0005-0000-0000-000037010000}"/>
    <cellStyle name="Percent [0] U" xfId="312" xr:uid="{00000000-0005-0000-0000-000038010000}"/>
    <cellStyle name="Percent [2]" xfId="313" xr:uid="{00000000-0005-0000-0000-000039010000}"/>
    <cellStyle name="Percent [2] U" xfId="314" xr:uid="{00000000-0005-0000-0000-00003A010000}"/>
    <cellStyle name="Percent [2]_0412 TPS 2006 Budget" xfId="315" xr:uid="{00000000-0005-0000-0000-00003B010000}"/>
    <cellStyle name="Percent 10" xfId="316" xr:uid="{00000000-0005-0000-0000-00003C010000}"/>
    <cellStyle name="Percent 11" xfId="317" xr:uid="{00000000-0005-0000-0000-00003D010000}"/>
    <cellStyle name="Percent 12" xfId="318" xr:uid="{00000000-0005-0000-0000-00003E010000}"/>
    <cellStyle name="Percent 13" xfId="319" xr:uid="{00000000-0005-0000-0000-00003F010000}"/>
    <cellStyle name="Percent 14" xfId="320" xr:uid="{00000000-0005-0000-0000-000040010000}"/>
    <cellStyle name="Percent 15" xfId="321" xr:uid="{00000000-0005-0000-0000-000041010000}"/>
    <cellStyle name="Percent 16" xfId="322" xr:uid="{00000000-0005-0000-0000-000042010000}"/>
    <cellStyle name="Percent 17" xfId="323" xr:uid="{00000000-0005-0000-0000-000043010000}"/>
    <cellStyle name="Percent 18" xfId="324" xr:uid="{00000000-0005-0000-0000-000044010000}"/>
    <cellStyle name="Percent 19" xfId="325" xr:uid="{00000000-0005-0000-0000-000045010000}"/>
    <cellStyle name="Percent 2" xfId="326" xr:uid="{00000000-0005-0000-0000-000046010000}"/>
    <cellStyle name="Percent 2 2" xfId="327" xr:uid="{00000000-0005-0000-0000-000047010000}"/>
    <cellStyle name="Percent 2 3" xfId="328" xr:uid="{00000000-0005-0000-0000-000048010000}"/>
    <cellStyle name="Percent 2 4" xfId="329" xr:uid="{00000000-0005-0000-0000-000049010000}"/>
    <cellStyle name="Percent 2 5" xfId="330" xr:uid="{00000000-0005-0000-0000-00004A010000}"/>
    <cellStyle name="Percent 2 6" xfId="331" xr:uid="{00000000-0005-0000-0000-00004B010000}"/>
    <cellStyle name="Percent 2 7" xfId="332" xr:uid="{00000000-0005-0000-0000-00004C010000}"/>
    <cellStyle name="Percent 20" xfId="333" xr:uid="{00000000-0005-0000-0000-00004D010000}"/>
    <cellStyle name="Percent 21" xfId="334" xr:uid="{00000000-0005-0000-0000-00004E010000}"/>
    <cellStyle name="Percent 22" xfId="335" xr:uid="{00000000-0005-0000-0000-00004F010000}"/>
    <cellStyle name="Percent 23" xfId="336" xr:uid="{00000000-0005-0000-0000-000050010000}"/>
    <cellStyle name="Percent 24" xfId="337" xr:uid="{00000000-0005-0000-0000-000051010000}"/>
    <cellStyle name="Percent 25" xfId="338" xr:uid="{00000000-0005-0000-0000-000052010000}"/>
    <cellStyle name="Percent 26" xfId="339" xr:uid="{00000000-0005-0000-0000-000053010000}"/>
    <cellStyle name="Percent 27" xfId="340" xr:uid="{00000000-0005-0000-0000-000054010000}"/>
    <cellStyle name="Percent 28" xfId="341" xr:uid="{00000000-0005-0000-0000-000055010000}"/>
    <cellStyle name="Percent 29" xfId="342" xr:uid="{00000000-0005-0000-0000-000056010000}"/>
    <cellStyle name="Percent 3" xfId="343" xr:uid="{00000000-0005-0000-0000-000057010000}"/>
    <cellStyle name="Percent 3 2" xfId="344" xr:uid="{00000000-0005-0000-0000-000058010000}"/>
    <cellStyle name="Percent 30" xfId="345" xr:uid="{00000000-0005-0000-0000-000059010000}"/>
    <cellStyle name="Percent 31" xfId="346" xr:uid="{00000000-0005-0000-0000-00005A010000}"/>
    <cellStyle name="Percent 37" xfId="347" xr:uid="{00000000-0005-0000-0000-00005B010000}"/>
    <cellStyle name="Percent 38" xfId="348" xr:uid="{00000000-0005-0000-0000-00005C010000}"/>
    <cellStyle name="Percent 4" xfId="349" xr:uid="{00000000-0005-0000-0000-00005D010000}"/>
    <cellStyle name="Percent 5" xfId="350" xr:uid="{00000000-0005-0000-0000-00005E010000}"/>
    <cellStyle name="Percent 6" xfId="351" xr:uid="{00000000-0005-0000-0000-00005F010000}"/>
    <cellStyle name="Percent 7" xfId="352" xr:uid="{00000000-0005-0000-0000-000060010000}"/>
    <cellStyle name="Percent 8" xfId="353" xr:uid="{00000000-0005-0000-0000-000061010000}"/>
    <cellStyle name="Percent 9" xfId="354" xr:uid="{00000000-0005-0000-0000-000062010000}"/>
    <cellStyle name="PSChar" xfId="355" xr:uid="{00000000-0005-0000-0000-000063010000}"/>
    <cellStyle name="PSDate" xfId="356" xr:uid="{00000000-0005-0000-0000-000064010000}"/>
    <cellStyle name="PSDec" xfId="357" xr:uid="{00000000-0005-0000-0000-000065010000}"/>
    <cellStyle name="PSHeading" xfId="358" xr:uid="{00000000-0005-0000-0000-000066010000}"/>
    <cellStyle name="PSInt" xfId="359" xr:uid="{00000000-0005-0000-0000-000067010000}"/>
    <cellStyle name="PSSpacer" xfId="360" xr:uid="{00000000-0005-0000-0000-000068010000}"/>
    <cellStyle name="RangeNames" xfId="361" xr:uid="{00000000-0005-0000-0000-000069010000}"/>
    <cellStyle name="Ratio" xfId="362" xr:uid="{00000000-0005-0000-0000-00006A010000}"/>
    <cellStyle name="ratio - Style2" xfId="363" xr:uid="{00000000-0005-0000-0000-00006B010000}"/>
    <cellStyle name="Reset range style to defaults" xfId="364" xr:uid="{00000000-0005-0000-0000-00006C010000}"/>
    <cellStyle name="Rothschild Normal" xfId="365" xr:uid="{00000000-0005-0000-0000-00006D010000}"/>
    <cellStyle name="RowSummary" xfId="366" xr:uid="{00000000-0005-0000-0000-00006E010000}"/>
    <cellStyle name="SAPBEXaggData" xfId="367" xr:uid="{00000000-0005-0000-0000-00006F010000}"/>
    <cellStyle name="SAPBEXaggDataEmph" xfId="368" xr:uid="{00000000-0005-0000-0000-000070010000}"/>
    <cellStyle name="SAPBEXaggItem" xfId="369" xr:uid="{00000000-0005-0000-0000-000071010000}"/>
    <cellStyle name="SAPBEXaggItemX" xfId="370" xr:uid="{00000000-0005-0000-0000-000072010000}"/>
    <cellStyle name="SAPBEXchaText" xfId="371" xr:uid="{00000000-0005-0000-0000-000073010000}"/>
    <cellStyle name="SAPBEXexcBad7" xfId="372" xr:uid="{00000000-0005-0000-0000-000074010000}"/>
    <cellStyle name="SAPBEXexcBad8" xfId="373" xr:uid="{00000000-0005-0000-0000-000075010000}"/>
    <cellStyle name="SAPBEXexcBad9" xfId="374" xr:uid="{00000000-0005-0000-0000-000076010000}"/>
    <cellStyle name="SAPBEXexcCritical4" xfId="375" xr:uid="{00000000-0005-0000-0000-000077010000}"/>
    <cellStyle name="SAPBEXexcCritical5" xfId="376" xr:uid="{00000000-0005-0000-0000-000078010000}"/>
    <cellStyle name="SAPBEXexcCritical6" xfId="377" xr:uid="{00000000-0005-0000-0000-000079010000}"/>
    <cellStyle name="SAPBEXexcGood1" xfId="378" xr:uid="{00000000-0005-0000-0000-00007A010000}"/>
    <cellStyle name="SAPBEXexcGood2" xfId="379" xr:uid="{00000000-0005-0000-0000-00007B010000}"/>
    <cellStyle name="SAPBEXexcGood3" xfId="380" xr:uid="{00000000-0005-0000-0000-00007C010000}"/>
    <cellStyle name="SAPBEXfilterDrill" xfId="381" xr:uid="{00000000-0005-0000-0000-00007D010000}"/>
    <cellStyle name="SAPBEXfilterItem" xfId="382" xr:uid="{00000000-0005-0000-0000-00007E010000}"/>
    <cellStyle name="SAPBEXfilterText" xfId="383" xr:uid="{00000000-0005-0000-0000-00007F010000}"/>
    <cellStyle name="SAPBEXformats" xfId="384" xr:uid="{00000000-0005-0000-0000-000080010000}"/>
    <cellStyle name="SAPBEXheaderItem" xfId="385" xr:uid="{00000000-0005-0000-0000-000081010000}"/>
    <cellStyle name="SAPBEXheaderText" xfId="386" xr:uid="{00000000-0005-0000-0000-000082010000}"/>
    <cellStyle name="SAPBEXHLevel0" xfId="387" xr:uid="{00000000-0005-0000-0000-000083010000}"/>
    <cellStyle name="SAPBEXHLevel0X" xfId="388" xr:uid="{00000000-0005-0000-0000-000084010000}"/>
    <cellStyle name="SAPBEXHLevel1" xfId="389" xr:uid="{00000000-0005-0000-0000-000085010000}"/>
    <cellStyle name="SAPBEXHLevel1X" xfId="390" xr:uid="{00000000-0005-0000-0000-000086010000}"/>
    <cellStyle name="SAPBEXHLevel2" xfId="391" xr:uid="{00000000-0005-0000-0000-000087010000}"/>
    <cellStyle name="SAPBEXHLevel2X" xfId="392" xr:uid="{00000000-0005-0000-0000-000088010000}"/>
    <cellStyle name="SAPBEXHLevel3" xfId="393" xr:uid="{00000000-0005-0000-0000-000089010000}"/>
    <cellStyle name="SAPBEXHLevel3X" xfId="394" xr:uid="{00000000-0005-0000-0000-00008A010000}"/>
    <cellStyle name="SAPBEXresData" xfId="395" xr:uid="{00000000-0005-0000-0000-00008B010000}"/>
    <cellStyle name="SAPBEXresDataEmph" xfId="396" xr:uid="{00000000-0005-0000-0000-00008C010000}"/>
    <cellStyle name="SAPBEXresItem" xfId="397" xr:uid="{00000000-0005-0000-0000-00008D010000}"/>
    <cellStyle name="SAPBEXresItemX" xfId="398" xr:uid="{00000000-0005-0000-0000-00008E010000}"/>
    <cellStyle name="SAPBEXstdData" xfId="399" xr:uid="{00000000-0005-0000-0000-00008F010000}"/>
    <cellStyle name="SAPBEXstdDataEmph" xfId="400" xr:uid="{00000000-0005-0000-0000-000090010000}"/>
    <cellStyle name="SAPBEXstdItem" xfId="401" xr:uid="{00000000-0005-0000-0000-000091010000}"/>
    <cellStyle name="SAPBEXstdItemX" xfId="402" xr:uid="{00000000-0005-0000-0000-000092010000}"/>
    <cellStyle name="SAPBEXtitle" xfId="403" xr:uid="{00000000-0005-0000-0000-000093010000}"/>
    <cellStyle name="SAPBEXundefined" xfId="404" xr:uid="{00000000-0005-0000-0000-000094010000}"/>
    <cellStyle name="Sensitivity" xfId="405" xr:uid="{00000000-0005-0000-0000-000095010000}"/>
    <cellStyle name="SheetHeader1" xfId="406" xr:uid="{00000000-0005-0000-0000-000096010000}"/>
    <cellStyle name="SheetHeader2" xfId="407" xr:uid="{00000000-0005-0000-0000-000097010000}"/>
    <cellStyle name="Short Date" xfId="408" xr:uid="{00000000-0005-0000-0000-000098010000}"/>
    <cellStyle name="Style 1" xfId="409" xr:uid="{00000000-0005-0000-0000-000099010000}"/>
    <cellStyle name="style1" xfId="410" xr:uid="{00000000-0005-0000-0000-00009A010000}"/>
    <cellStyle name="Style2" xfId="411" xr:uid="{00000000-0005-0000-0000-00009B010000}"/>
    <cellStyle name="Style3" xfId="412" xr:uid="{00000000-0005-0000-0000-00009C010000}"/>
    <cellStyle name="Subheading" xfId="413" xr:uid="{00000000-0005-0000-0000-00009D010000}"/>
    <cellStyle name="SubheadingBold" xfId="414" xr:uid="{00000000-0005-0000-0000-00009E010000}"/>
    <cellStyle name="Table Heading" xfId="415" xr:uid="{00000000-0005-0000-0000-00009F010000}"/>
    <cellStyle name="Table_Heading2" xfId="416" xr:uid="{00000000-0005-0000-0000-0000A0010000}"/>
    <cellStyle name="TBC" xfId="417" xr:uid="{00000000-0005-0000-0000-0000A1010000}"/>
    <cellStyle name="Times New Roman" xfId="418" xr:uid="{00000000-0005-0000-0000-0000A2010000}"/>
    <cellStyle name="Total 1" xfId="419" xr:uid="{00000000-0005-0000-0000-0000A3010000}"/>
    <cellStyle name="Total 2" xfId="420" xr:uid="{00000000-0005-0000-0000-0000A4010000}"/>
    <cellStyle name="Total 3" xfId="421" xr:uid="{00000000-0005-0000-0000-0000A5010000}"/>
    <cellStyle name="Total 4" xfId="422" xr:uid="{00000000-0005-0000-0000-0000A6010000}"/>
    <cellStyle name="Transfer out" xfId="423" xr:uid="{00000000-0005-0000-0000-0000A7010000}"/>
    <cellStyle name="Tusental (0)_pldt" xfId="424" xr:uid="{00000000-0005-0000-0000-0000A8010000}"/>
    <cellStyle name="Tusental_pldt" xfId="425" xr:uid="{00000000-0005-0000-0000-0000A9010000}"/>
    <cellStyle name="Unit" xfId="426" xr:uid="{00000000-0005-0000-0000-0000AA010000}"/>
    <cellStyle name="Unprotected" xfId="427" xr:uid="{00000000-0005-0000-0000-0000AB010000}"/>
    <cellStyle name="User_Defined_A" xfId="428" xr:uid="{00000000-0005-0000-0000-0000AC010000}"/>
    <cellStyle name="Valuta (0)_pldt" xfId="429" xr:uid="{00000000-0005-0000-0000-0000AD010000}"/>
    <cellStyle name="Valuta_pldt" xfId="430" xr:uid="{00000000-0005-0000-0000-0000AE010000}"/>
    <cellStyle name="Warning" xfId="431" xr:uid="{00000000-0005-0000-0000-0000AF010000}"/>
    <cellStyle name="การคำนวณ" xfId="444" xr:uid="{00000000-0005-0000-0000-0000BC010000}"/>
    <cellStyle name="ข้อความเตือน" xfId="445" xr:uid="{00000000-0005-0000-0000-0000BD010000}"/>
    <cellStyle name="ข้อความอธิบาย" xfId="446" xr:uid="{00000000-0005-0000-0000-0000BE010000}"/>
    <cellStyle name="เครื่องหมายจุลภาค [0]_Book2" xfId="432" xr:uid="{00000000-0005-0000-0000-0000B0010000}"/>
    <cellStyle name="เครื่องหมายจุลภาค 2" xfId="433" xr:uid="{00000000-0005-0000-0000-0000B1010000}"/>
    <cellStyle name="เครื่องหมายจุลภาค 3" xfId="434" xr:uid="{00000000-0005-0000-0000-0000B2010000}"/>
    <cellStyle name="เครื่องหมายจุลภาค 4" xfId="435" xr:uid="{00000000-0005-0000-0000-0000B3010000}"/>
    <cellStyle name="เครื่องหมายจุลภาค_Book2" xfId="436" xr:uid="{00000000-0005-0000-0000-0000B4010000}"/>
    <cellStyle name="เครื่องหมายสกุลเงิน [0]_Book2" xfId="437" xr:uid="{00000000-0005-0000-0000-0000B5010000}"/>
    <cellStyle name="เครื่องหมายสกุลเงิน_Book2" xfId="438" xr:uid="{00000000-0005-0000-0000-0000B6010000}"/>
    <cellStyle name="ชื่อเรื่อง" xfId="447" xr:uid="{00000000-0005-0000-0000-0000BF010000}"/>
    <cellStyle name="เชื่อมโยงหลายมิติ_ไม่ขาว ไม่สวย ไม่หมวย แต่เซ็กซ์" xfId="439" xr:uid="{00000000-0005-0000-0000-0000B7010000}"/>
    <cellStyle name="เซลล์ตรวจสอบ" xfId="440" xr:uid="{00000000-0005-0000-0000-0000B8010000}"/>
    <cellStyle name="เซลล์ที่มีการเชื่อมโยง" xfId="441" xr:uid="{00000000-0005-0000-0000-0000B9010000}"/>
    <cellStyle name="ดี" xfId="448" xr:uid="{00000000-0005-0000-0000-0000C0010000}"/>
    <cellStyle name="ตามการเชื่อมโยงหลายมิติ_ไม่ขาว ไม่สวย ไม่หมวย แต่เซ็กซ์" xfId="449" xr:uid="{00000000-0005-0000-0000-0000C1010000}"/>
    <cellStyle name="ปกติ 2" xfId="450" xr:uid="{00000000-0005-0000-0000-0000C2010000}"/>
    <cellStyle name="ปกติ 3" xfId="451" xr:uid="{00000000-0005-0000-0000-0000C3010000}"/>
    <cellStyle name="ปกติ_088dc_eci" xfId="452" xr:uid="{00000000-0005-0000-0000-0000C4010000}"/>
    <cellStyle name="ป้อนค่า" xfId="453" xr:uid="{00000000-0005-0000-0000-0000C5010000}"/>
    <cellStyle name="ปานกลาง" xfId="454" xr:uid="{00000000-0005-0000-0000-0000C6010000}"/>
    <cellStyle name="ผลรวม" xfId="455" xr:uid="{00000000-0005-0000-0000-0000C7010000}"/>
    <cellStyle name="แย่" xfId="442" xr:uid="{00000000-0005-0000-0000-0000BA010000}"/>
    <cellStyle name="วฅมุ_ฑธนฬย๗ภฬ" xfId="456" xr:uid="{00000000-0005-0000-0000-0000C8010000}"/>
    <cellStyle name="ส่วนที่ถูกเน้น1" xfId="457" xr:uid="{00000000-0005-0000-0000-0000C9010000}"/>
    <cellStyle name="ส่วนที่ถูกเน้น2" xfId="458" xr:uid="{00000000-0005-0000-0000-0000CA010000}"/>
    <cellStyle name="ส่วนที่ถูกเน้น3" xfId="459" xr:uid="{00000000-0005-0000-0000-0000CB010000}"/>
    <cellStyle name="ส่วนที่ถูกเน้น4" xfId="460" xr:uid="{00000000-0005-0000-0000-0000CC010000}"/>
    <cellStyle name="ส่วนที่ถูกเน้น5" xfId="461" xr:uid="{00000000-0005-0000-0000-0000CD010000}"/>
    <cellStyle name="ส่วนที่ถูกเน้น6" xfId="462" xr:uid="{00000000-0005-0000-0000-0000CE010000}"/>
    <cellStyle name="แสดงผล" xfId="443" xr:uid="{00000000-0005-0000-0000-0000BB010000}"/>
    <cellStyle name="หมายเหตุ" xfId="463" xr:uid="{00000000-0005-0000-0000-0000CF010000}"/>
    <cellStyle name="หัวเรื่อง 1" xfId="464" xr:uid="{00000000-0005-0000-0000-0000D0010000}"/>
    <cellStyle name="หัวเรื่อง 2" xfId="465" xr:uid="{00000000-0005-0000-0000-0000D1010000}"/>
    <cellStyle name="หัวเรื่อง 3" xfId="466" xr:uid="{00000000-0005-0000-0000-0000D2010000}"/>
    <cellStyle name="หัวเรื่อง 4" xfId="467" xr:uid="{00000000-0005-0000-0000-0000D3010000}"/>
    <cellStyle name="標準_2006 Eng" xfId="468" xr:uid="{00000000-0005-0000-0000-0000D4010000}"/>
  </cellStyles>
  <dxfs count="0"/>
  <tableStyles count="0" defaultTableStyle="TableStyleMedium9" defaultPivotStyle="PivotStyleLight16"/>
  <colors>
    <mruColors>
      <color rgb="FF00FFFF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  <sheetName val="Hea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  <sheetName val="2.Conso"/>
      <sheetName val="Gas Data"/>
      <sheetName val="SUMMARY_SHEET_$M"/>
      <sheetName val="TAB_1"/>
      <sheetName val="SUMMARY_SHEET"/>
      <sheetName val="Financial_Summary_-_Graphs"/>
      <sheetName val="Table_-_P&amp;L"/>
      <sheetName val="Table_-_BS"/>
      <sheetName val="Debtors_Ageing"/>
      <sheetName val="SUMMARY_SHEET_(2)"/>
      <sheetName val="2_Conso"/>
      <sheetName val="Map"/>
      <sheetName val="Index"/>
      <sheetName val="ตั๋วเงินรับ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Assump2yrs.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  <sheetName val="Data WWD"/>
      <sheetName val="Main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  <sheetName val="10-1 Media"/>
      <sheetName val="10-cut"/>
      <sheetName val="Header"/>
      <sheetName val="2.Conso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Cover"/>
      <sheetName val="S33"/>
      <sheetName val="SUMMARY_SHEET"/>
      <sheetName val="Financial_Summary_-_Graphs"/>
      <sheetName val="Table_-_P&amp;L"/>
      <sheetName val="Table_-_BS"/>
      <sheetName val="Debtors_Ageing"/>
      <sheetName val="Combine"/>
      <sheetName val="Parameter"/>
      <sheetName val="เงินกู้ธนชาติ"/>
      <sheetName val="2.Conso"/>
      <sheetName val="Sum_Exp Delta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  <sheetName val="Calculations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  <sheetName val="Contents (2)"/>
      <sheetName val="BS"/>
      <sheetName val="Assumptions_Book"/>
      <sheetName val="เงินกู้ธนชาติ"/>
      <sheetName val="เงินกู้ MGC"/>
      <sheetName val="BEN"/>
      <sheetName val="TrialBalance Q3-2002"/>
      <sheetName val="งบบริหาร PL-report"/>
      <sheetName val="10-1 Media"/>
      <sheetName val="10-cut"/>
      <sheetName val="สมุดรายวัน"/>
      <sheetName val="PR4"/>
      <sheetName val="MPL 技連"/>
      <sheetName val="342E BLOCK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  <sheetName val="Manual"/>
      <sheetName val="PGM_2LEVYTD"/>
      <sheetName val="p&amp;l_sum"/>
      <sheetName val="mth_Comment"/>
      <sheetName val="ytd_comment"/>
      <sheetName val="elecperf_GRAPH_DATA"/>
      <sheetName val="alloc_adj"/>
      <sheetName val="shw_adj"/>
      <sheetName val="ELE_YTD"/>
      <sheetName val="ELE_MTD"/>
      <sheetName val="NG_REP_ytd"/>
      <sheetName val="NG_REP_mth"/>
      <sheetName val="LPG_REP_MTH"/>
      <sheetName val="Blank_Sheet"/>
      <sheetName val="#Lookup"/>
      <sheetName val="2.Conso"/>
      <sheetName val="เงินกู้ MGC"/>
      <sheetName val="SUMM-QTR"/>
      <sheetName val="p&amp;l DATA 2003 07"/>
      <sheetName val="Int."/>
      <sheetName val="2005-200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  <sheetName val="GasPerf_Data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 refreshError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2008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</sheetNames>
    <sheetDataSet>
      <sheetData sheetId="0">
        <row r="3">
          <cell r="G3" t="str">
            <v>ณ วันที่ 30 กันยายน 2557 และ 31 ธันวาคม 2556</v>
          </cell>
        </row>
      </sheetData>
      <sheetData sheetId="1">
        <row r="626">
          <cell r="C626">
            <v>703648732.29000008</v>
          </cell>
        </row>
      </sheetData>
      <sheetData sheetId="2"/>
      <sheetData sheetId="3"/>
      <sheetData sheetId="4"/>
      <sheetData sheetId="5">
        <row r="41">
          <cell r="I41">
            <v>0</v>
          </cell>
        </row>
      </sheetData>
      <sheetData sheetId="6">
        <row r="15">
          <cell r="F15">
            <v>37072</v>
          </cell>
        </row>
      </sheetData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  <sheetName val="10-1 Media"/>
      <sheetName val="10-c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Rolling 18 Month Look Ahe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  <sheetName val="DealerData"/>
      <sheetName val="P&amp;L_Gas_(Mgmt)"/>
      <sheetName val="P&amp;L_Gas_(Stat)"/>
      <sheetName val="Sales_Perf_(Allgas)"/>
      <sheetName val="Segment_Profit_(Allgas)"/>
      <sheetName val="Service_Quality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  <sheetName val="BEN"/>
      <sheetName val="S33"/>
      <sheetName val="Revenue_calc_for_AH"/>
      <sheetName val="Mkt_tariffs"/>
      <sheetName val="QLD_valuation"/>
      <sheetName val="Chart_data"/>
      <sheetName val="QLD_charts"/>
      <sheetName val="QLD_output"/>
      <sheetName val="Financial_Summary_-_Graphs"/>
      <sheetName val="Data_WWD"/>
      <sheetName val="เงินกู้ธนชาติ"/>
      <sheetName val="#Lookup"/>
      <sheetName val="sumdata"/>
      <sheetName val="MENU-DOP"/>
      <sheetName val="cashflow"/>
      <sheetName val="adj"/>
      <sheetName val="Map"/>
      <sheetName val="生産総枠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  <sheetName val="Journal_Input"/>
      <sheetName val="Journal_Example"/>
      <sheetName val="Valid_Account"/>
      <sheetName val="Valid_Account_Element"/>
      <sheetName val="Valid_Product"/>
      <sheetName val="Monthly_Phasing_(Revenue)"/>
      <sheetName val="Monthly_Phasing_(Expenditure)"/>
      <sheetName val="Journal_Input_(2)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  <sheetName val="Detail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sheet2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ตั๋วเงินรับ"/>
      <sheetName val="Input"/>
      <sheetName val="project"/>
      <sheetName val="4|Cash-IN&amp;OUT_Actual"/>
      <sheetName val="7|CF_Actual-M"/>
      <sheetName val="7|CF_Actual-M_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  <sheetName val="2.Conso"/>
      <sheetName val="Max_Shorts"/>
      <sheetName val="Chart_WWD"/>
      <sheetName val="Chart_NWWD"/>
      <sheetName val="Data_WWD"/>
      <sheetName val="Data_NWWD"/>
      <sheetName val="10-1 Media"/>
      <sheetName val="10-cut"/>
      <sheetName val="2_Conso"/>
      <sheetName val="ตั๋วเงินรับ"/>
      <sheetName val="Trial Balance"/>
      <sheetName val="NAME"/>
      <sheetName val="8.1|Invest in Equity"/>
      <sheetName val="BASIS"/>
      <sheetName val="Cover"/>
      <sheetName val="Employee"/>
      <sheetName val="JobOrder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FD8EA-A99E-4EBF-B997-C01EBC34EF37}">
  <dimension ref="A1:L106"/>
  <sheetViews>
    <sheetView tabSelected="1" view="pageBreakPreview" zoomScale="90" zoomScaleNormal="100" zoomScaleSheetLayoutView="90" workbookViewId="0"/>
  </sheetViews>
  <sheetFormatPr defaultColWidth="2.59765625" defaultRowHeight="18" customHeight="1"/>
  <cols>
    <col min="1" max="1" width="2.09765625" style="1" customWidth="1"/>
    <col min="2" max="2" width="2.59765625" style="1"/>
    <col min="3" max="3" width="34.59765625" style="1" customWidth="1"/>
    <col min="4" max="4" width="6.09765625" style="11" bestFit="1" customWidth="1"/>
    <col min="5" max="5" width="1.09765625" style="17" customWidth="1"/>
    <col min="6" max="6" width="15.59765625" style="1" bestFit="1" customWidth="1"/>
    <col min="7" max="7" width="1.09765625" style="1" customWidth="1"/>
    <col min="8" max="8" width="16.09765625" style="1" customWidth="1"/>
    <col min="9" max="9" width="1.09765625" style="1" customWidth="1"/>
    <col min="10" max="10" width="15.5" style="1" bestFit="1" customWidth="1"/>
    <col min="11" max="11" width="1.09765625" style="1" customWidth="1"/>
    <col min="12" max="12" width="15.09765625" style="1" customWidth="1"/>
    <col min="13" max="51" width="12.8984375" style="1" customWidth="1"/>
    <col min="52" max="16384" width="2.59765625" style="1"/>
  </cols>
  <sheetData>
    <row r="1" spans="1:12" ht="20.100000000000001" customHeight="1">
      <c r="A1" s="107" t="s">
        <v>115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20.100000000000001" customHeight="1">
      <c r="A2" s="110" t="s">
        <v>59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ht="1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2" ht="21" customHeight="1">
      <c r="A4" s="111"/>
      <c r="B4" s="111"/>
      <c r="C4" s="111"/>
      <c r="D4" s="10"/>
      <c r="E4" s="10"/>
      <c r="F4" s="172" t="s">
        <v>0</v>
      </c>
      <c r="G4" s="172"/>
      <c r="H4" s="172"/>
      <c r="I4" s="172"/>
      <c r="J4" s="172" t="s">
        <v>1</v>
      </c>
      <c r="K4" s="172"/>
      <c r="L4" s="172"/>
    </row>
    <row r="5" spans="1:12" ht="21" customHeight="1">
      <c r="A5" s="111"/>
      <c r="B5" s="111"/>
      <c r="C5" s="111"/>
      <c r="D5" s="50"/>
      <c r="E5" s="10"/>
      <c r="F5" s="172" t="s">
        <v>2</v>
      </c>
      <c r="G5" s="172"/>
      <c r="H5" s="172"/>
      <c r="I5" s="172"/>
      <c r="J5" s="172" t="s">
        <v>2</v>
      </c>
      <c r="K5" s="172"/>
      <c r="L5" s="172"/>
    </row>
    <row r="6" spans="1:12" ht="21" customHeight="1">
      <c r="A6" s="111"/>
      <c r="B6" s="111"/>
      <c r="C6" s="111"/>
      <c r="D6" s="50"/>
      <c r="E6" s="10"/>
      <c r="F6" s="127" t="s">
        <v>225</v>
      </c>
      <c r="G6" s="18"/>
      <c r="H6" s="18" t="s">
        <v>66</v>
      </c>
      <c r="I6" s="18"/>
      <c r="J6" s="127" t="s">
        <v>225</v>
      </c>
      <c r="K6" s="18"/>
      <c r="L6" s="18" t="s">
        <v>66</v>
      </c>
    </row>
    <row r="7" spans="1:12" ht="21" customHeight="1">
      <c r="A7" s="110" t="s">
        <v>3</v>
      </c>
      <c r="B7" s="111"/>
      <c r="C7" s="111"/>
      <c r="D7" s="11" t="s">
        <v>4</v>
      </c>
      <c r="E7" s="10"/>
      <c r="F7" s="112" t="s">
        <v>205</v>
      </c>
      <c r="G7" s="17"/>
      <c r="H7" s="112" t="s">
        <v>177</v>
      </c>
      <c r="I7" s="112"/>
      <c r="J7" s="112" t="s">
        <v>205</v>
      </c>
      <c r="K7" s="17"/>
      <c r="L7" s="112" t="s">
        <v>177</v>
      </c>
    </row>
    <row r="8" spans="1:12" ht="21" customHeight="1">
      <c r="B8" s="53"/>
      <c r="C8" s="53"/>
      <c r="E8" s="11"/>
      <c r="F8" s="112" t="s">
        <v>162</v>
      </c>
      <c r="G8" s="17"/>
      <c r="H8" s="112"/>
      <c r="I8" s="112"/>
      <c r="J8" s="112" t="s">
        <v>162</v>
      </c>
      <c r="K8" s="17"/>
      <c r="L8" s="112"/>
    </row>
    <row r="9" spans="1:12" ht="21" customHeight="1">
      <c r="A9" s="110"/>
      <c r="B9" s="53"/>
      <c r="C9" s="53"/>
      <c r="E9" s="11"/>
      <c r="F9" s="171" t="s">
        <v>69</v>
      </c>
      <c r="G9" s="171"/>
      <c r="H9" s="171"/>
      <c r="I9" s="171"/>
      <c r="J9" s="171"/>
      <c r="K9" s="171"/>
      <c r="L9" s="171"/>
    </row>
    <row r="10" spans="1:12" ht="21" customHeight="1">
      <c r="A10" s="113" t="s">
        <v>5</v>
      </c>
      <c r="F10" s="19"/>
      <c r="G10" s="19"/>
      <c r="H10" s="19"/>
      <c r="I10" s="19"/>
      <c r="J10" s="19"/>
      <c r="K10" s="19"/>
      <c r="L10" s="19"/>
    </row>
    <row r="11" spans="1:12" ht="21" customHeight="1">
      <c r="A11" s="1" t="s">
        <v>6</v>
      </c>
      <c r="F11" s="54">
        <v>33518965</v>
      </c>
      <c r="G11" s="54"/>
      <c r="H11" s="54">
        <v>34341174</v>
      </c>
      <c r="I11" s="54"/>
      <c r="J11" s="54">
        <v>574862</v>
      </c>
      <c r="K11" s="54"/>
      <c r="L11" s="54">
        <v>936198</v>
      </c>
    </row>
    <row r="12" spans="1:12" ht="21" customHeight="1">
      <c r="A12" s="1" t="s">
        <v>151</v>
      </c>
      <c r="D12" s="11" t="s">
        <v>212</v>
      </c>
      <c r="F12" s="54">
        <v>5523390</v>
      </c>
      <c r="G12" s="54"/>
      <c r="H12" s="54">
        <v>11517678</v>
      </c>
      <c r="I12" s="54"/>
      <c r="J12" s="54">
        <v>0</v>
      </c>
      <c r="K12" s="54"/>
      <c r="L12" s="54">
        <v>0</v>
      </c>
    </row>
    <row r="13" spans="1:12" ht="21" customHeight="1">
      <c r="A13" s="1" t="s">
        <v>133</v>
      </c>
      <c r="D13" s="11">
        <v>3</v>
      </c>
      <c r="F13" s="54">
        <v>1363051</v>
      </c>
      <c r="G13" s="54"/>
      <c r="H13" s="54">
        <v>1064677</v>
      </c>
      <c r="I13" s="54"/>
      <c r="J13" s="54">
        <v>0</v>
      </c>
      <c r="K13" s="54"/>
      <c r="L13" s="54">
        <v>0</v>
      </c>
    </row>
    <row r="14" spans="1:12" ht="21" customHeight="1">
      <c r="A14" s="1" t="s">
        <v>109</v>
      </c>
      <c r="F14" s="54">
        <v>1527208</v>
      </c>
      <c r="G14" s="54"/>
      <c r="H14" s="54">
        <v>1112041</v>
      </c>
      <c r="I14" s="54"/>
      <c r="J14" s="54">
        <v>83037</v>
      </c>
      <c r="K14" s="54"/>
      <c r="L14" s="54">
        <v>69803</v>
      </c>
    </row>
    <row r="15" spans="1:12" ht="21" customHeight="1">
      <c r="A15" s="1" t="s">
        <v>201</v>
      </c>
      <c r="D15" s="1"/>
      <c r="E15" s="1"/>
    </row>
    <row r="16" spans="1:12" ht="21" customHeight="1">
      <c r="B16" s="1" t="s">
        <v>202</v>
      </c>
      <c r="D16" s="11">
        <v>2</v>
      </c>
      <c r="F16" s="54">
        <v>240509</v>
      </c>
      <c r="G16" s="54"/>
      <c r="H16" s="54">
        <v>59818</v>
      </c>
      <c r="I16" s="54"/>
      <c r="J16" s="54">
        <v>69631</v>
      </c>
      <c r="K16" s="54"/>
      <c r="L16" s="54">
        <v>123392</v>
      </c>
    </row>
    <row r="17" spans="1:12" ht="21" customHeight="1">
      <c r="A17" s="1" t="s">
        <v>129</v>
      </c>
      <c r="D17" s="11">
        <v>2</v>
      </c>
      <c r="F17" s="54">
        <v>0</v>
      </c>
      <c r="G17" s="54"/>
      <c r="H17" s="54">
        <v>0</v>
      </c>
      <c r="I17" s="54"/>
      <c r="J17" s="54">
        <v>145457</v>
      </c>
      <c r="K17" s="54"/>
      <c r="L17" s="54">
        <v>143642</v>
      </c>
    </row>
    <row r="18" spans="1:12" ht="21" customHeight="1">
      <c r="A18" s="1" t="s">
        <v>203</v>
      </c>
      <c r="F18" s="54">
        <v>1924852</v>
      </c>
      <c r="G18" s="54"/>
      <c r="H18" s="54">
        <v>1983049</v>
      </c>
      <c r="I18" s="54"/>
      <c r="J18" s="54">
        <v>0</v>
      </c>
      <c r="K18" s="54"/>
      <c r="L18" s="54">
        <v>0</v>
      </c>
    </row>
    <row r="19" spans="1:12" ht="21" customHeight="1">
      <c r="A19" s="1" t="s">
        <v>7</v>
      </c>
      <c r="F19" s="54">
        <v>2453221</v>
      </c>
      <c r="G19" s="54"/>
      <c r="H19" s="54">
        <v>1945797</v>
      </c>
      <c r="I19" s="54"/>
      <c r="J19" s="54">
        <v>0</v>
      </c>
      <c r="K19" s="54"/>
      <c r="L19" s="54">
        <v>0</v>
      </c>
    </row>
    <row r="20" spans="1:12" ht="21" customHeight="1">
      <c r="A20" s="1" t="s">
        <v>132</v>
      </c>
      <c r="D20" s="11">
        <v>10</v>
      </c>
      <c r="F20" s="54">
        <v>5901836</v>
      </c>
      <c r="G20" s="54"/>
      <c r="H20" s="54">
        <v>3158373</v>
      </c>
      <c r="I20" s="54"/>
      <c r="J20" s="54">
        <v>2041332</v>
      </c>
      <c r="K20" s="54"/>
      <c r="L20" s="54">
        <v>2601633</v>
      </c>
    </row>
    <row r="21" spans="1:12" ht="21" customHeight="1">
      <c r="A21" s="1" t="s">
        <v>178</v>
      </c>
      <c r="D21" s="11">
        <v>10</v>
      </c>
      <c r="F21" s="54">
        <v>136741</v>
      </c>
      <c r="G21" s="54"/>
      <c r="H21" s="54">
        <v>41601</v>
      </c>
      <c r="I21" s="54"/>
      <c r="J21" s="54">
        <v>0</v>
      </c>
      <c r="K21" s="54"/>
      <c r="L21" s="54">
        <v>0</v>
      </c>
    </row>
    <row r="22" spans="1:12" ht="21" customHeight="1">
      <c r="A22" s="1" t="s">
        <v>8</v>
      </c>
      <c r="E22" s="114"/>
      <c r="F22" s="54">
        <v>345350</v>
      </c>
      <c r="G22" s="54"/>
      <c r="H22" s="54">
        <v>259955</v>
      </c>
      <c r="I22" s="54"/>
      <c r="J22" s="54">
        <v>7992</v>
      </c>
      <c r="K22" s="54"/>
      <c r="L22" s="54">
        <v>7164</v>
      </c>
    </row>
    <row r="23" spans="1:12" ht="21" customHeight="1">
      <c r="A23" s="111" t="s">
        <v>9</v>
      </c>
      <c r="E23" s="114"/>
      <c r="F23" s="34">
        <f>SUM(F11:F22)</f>
        <v>52935123</v>
      </c>
      <c r="G23" s="54"/>
      <c r="H23" s="34">
        <f>SUM(H11:H22)</f>
        <v>55484163</v>
      </c>
      <c r="I23" s="108"/>
      <c r="J23" s="34">
        <f>SUM(J11:J22)</f>
        <v>2922311</v>
      </c>
      <c r="K23" s="54"/>
      <c r="L23" s="34">
        <f>SUM(L11:L22)</f>
        <v>3881832</v>
      </c>
    </row>
    <row r="24" spans="1:12" ht="21" customHeight="1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</row>
    <row r="25" spans="1:12" ht="21" customHeight="1">
      <c r="A25" s="113" t="s">
        <v>10</v>
      </c>
      <c r="E25" s="114"/>
      <c r="F25" s="55"/>
      <c r="G25" s="115"/>
      <c r="H25" s="55"/>
      <c r="I25" s="55"/>
      <c r="J25" s="115"/>
      <c r="K25" s="115"/>
      <c r="L25" s="115"/>
    </row>
    <row r="26" spans="1:12" ht="21" customHeight="1">
      <c r="A26" s="1" t="s">
        <v>121</v>
      </c>
      <c r="B26" s="87"/>
      <c r="D26" s="11">
        <v>10</v>
      </c>
      <c r="E26" s="114"/>
      <c r="F26" s="54">
        <v>2927009</v>
      </c>
      <c r="G26" s="54"/>
      <c r="H26" s="54">
        <v>4032525</v>
      </c>
      <c r="I26" s="54"/>
      <c r="J26" s="54">
        <v>1990468</v>
      </c>
      <c r="K26" s="54"/>
      <c r="L26" s="54">
        <v>2584605</v>
      </c>
    </row>
    <row r="27" spans="1:12" ht="21" customHeight="1">
      <c r="A27" s="1" t="s">
        <v>61</v>
      </c>
      <c r="D27" s="11">
        <v>4</v>
      </c>
      <c r="E27" s="114"/>
      <c r="F27" s="54">
        <v>11053092</v>
      </c>
      <c r="G27" s="54"/>
      <c r="H27" s="54">
        <v>10972942</v>
      </c>
      <c r="I27" s="54"/>
      <c r="J27" s="54">
        <v>6431742</v>
      </c>
      <c r="K27" s="54"/>
      <c r="L27" s="54">
        <v>6431742</v>
      </c>
    </row>
    <row r="28" spans="1:12" ht="21" customHeight="1">
      <c r="A28" s="1" t="s">
        <v>11</v>
      </c>
      <c r="D28" s="11">
        <v>5</v>
      </c>
      <c r="E28" s="114"/>
      <c r="F28" s="54">
        <v>0</v>
      </c>
      <c r="G28" s="54"/>
      <c r="H28" s="54">
        <v>0</v>
      </c>
      <c r="I28" s="54"/>
      <c r="J28" s="54">
        <v>89383334</v>
      </c>
      <c r="K28" s="54"/>
      <c r="L28" s="54">
        <v>89383334</v>
      </c>
    </row>
    <row r="29" spans="1:12" ht="21" customHeight="1">
      <c r="A29" s="1" t="s">
        <v>63</v>
      </c>
      <c r="D29" s="11">
        <v>4</v>
      </c>
      <c r="E29" s="114"/>
      <c r="F29" s="54">
        <v>53430459</v>
      </c>
      <c r="G29" s="54"/>
      <c r="H29" s="54">
        <v>50391979</v>
      </c>
      <c r="I29" s="54"/>
      <c r="J29" s="54">
        <v>7090764</v>
      </c>
      <c r="K29" s="54"/>
      <c r="L29" s="54">
        <v>6549295</v>
      </c>
    </row>
    <row r="30" spans="1:12" ht="21" customHeight="1">
      <c r="A30" s="1" t="s">
        <v>116</v>
      </c>
      <c r="D30" s="11">
        <v>2</v>
      </c>
      <c r="F30" s="54">
        <v>155177</v>
      </c>
      <c r="G30" s="54"/>
      <c r="H30" s="54">
        <v>118108</v>
      </c>
      <c r="I30" s="54"/>
      <c r="J30" s="54">
        <v>308913</v>
      </c>
      <c r="K30" s="54"/>
      <c r="L30" s="54">
        <v>211868</v>
      </c>
    </row>
    <row r="31" spans="1:12" ht="21" customHeight="1">
      <c r="A31" s="1" t="s">
        <v>111</v>
      </c>
      <c r="D31" s="11">
        <v>10</v>
      </c>
      <c r="F31" s="54">
        <v>1152187</v>
      </c>
      <c r="G31" s="54"/>
      <c r="H31" s="54">
        <v>1405440</v>
      </c>
      <c r="I31" s="54"/>
      <c r="J31" s="54">
        <v>0</v>
      </c>
      <c r="K31" s="54"/>
      <c r="L31" s="54">
        <v>0</v>
      </c>
    </row>
    <row r="32" spans="1:12" ht="21" customHeight="1">
      <c r="A32" s="1" t="s">
        <v>12</v>
      </c>
      <c r="D32" s="11">
        <v>2</v>
      </c>
      <c r="F32" s="54">
        <v>895753</v>
      </c>
      <c r="G32" s="54"/>
      <c r="H32" s="54">
        <v>770634</v>
      </c>
      <c r="I32" s="54"/>
      <c r="J32" s="54">
        <v>4216247</v>
      </c>
      <c r="K32" s="54"/>
      <c r="L32" s="54">
        <v>3854449</v>
      </c>
    </row>
    <row r="33" spans="1:12" ht="21" customHeight="1">
      <c r="A33" s="1" t="s">
        <v>157</v>
      </c>
      <c r="D33" s="11">
        <v>10</v>
      </c>
      <c r="F33" s="54">
        <v>4600607</v>
      </c>
      <c r="G33" s="54"/>
      <c r="H33" s="54">
        <v>4467776</v>
      </c>
      <c r="I33" s="54"/>
      <c r="J33" s="54">
        <v>0</v>
      </c>
      <c r="K33" s="54"/>
      <c r="L33" s="54">
        <v>0</v>
      </c>
    </row>
    <row r="34" spans="1:12" ht="21" customHeight="1">
      <c r="A34" s="1" t="s">
        <v>204</v>
      </c>
      <c r="F34" s="54">
        <v>132599</v>
      </c>
      <c r="G34" s="54"/>
      <c r="H34" s="54">
        <v>127980</v>
      </c>
      <c r="I34" s="54"/>
      <c r="J34" s="54">
        <v>0</v>
      </c>
      <c r="K34" s="54"/>
      <c r="L34" s="54">
        <v>0</v>
      </c>
    </row>
    <row r="35" spans="1:12" ht="21" customHeight="1">
      <c r="A35" s="1" t="s">
        <v>14</v>
      </c>
      <c r="E35" s="114"/>
      <c r="F35" s="54">
        <v>351149</v>
      </c>
      <c r="G35" s="54"/>
      <c r="H35" s="54">
        <v>355767</v>
      </c>
      <c r="I35" s="54"/>
      <c r="J35" s="54">
        <v>305390</v>
      </c>
      <c r="K35" s="54"/>
      <c r="L35" s="54">
        <v>305390</v>
      </c>
    </row>
    <row r="36" spans="1:12" ht="21" customHeight="1">
      <c r="A36" s="1" t="s">
        <v>13</v>
      </c>
      <c r="D36" s="11">
        <v>6</v>
      </c>
      <c r="E36" s="114"/>
      <c r="F36" s="54">
        <v>52594889</v>
      </c>
      <c r="G36" s="54"/>
      <c r="H36" s="54">
        <v>52337820</v>
      </c>
      <c r="I36" s="54"/>
      <c r="J36" s="54">
        <v>482291</v>
      </c>
      <c r="K36" s="54"/>
      <c r="L36" s="54">
        <v>490225</v>
      </c>
    </row>
    <row r="37" spans="1:12" ht="21" customHeight="1">
      <c r="A37" s="1" t="s">
        <v>130</v>
      </c>
      <c r="E37" s="114"/>
      <c r="F37" s="54">
        <v>3726488</v>
      </c>
      <c r="G37" s="54"/>
      <c r="H37" s="54">
        <v>3775386</v>
      </c>
      <c r="I37" s="54"/>
      <c r="J37" s="54">
        <v>15763</v>
      </c>
      <c r="K37" s="54"/>
      <c r="L37" s="54">
        <v>23422</v>
      </c>
    </row>
    <row r="38" spans="1:12" ht="21" customHeight="1">
      <c r="A38" s="1" t="s">
        <v>15</v>
      </c>
      <c r="E38" s="114"/>
      <c r="F38" s="54">
        <v>10235737</v>
      </c>
      <c r="G38" s="54"/>
      <c r="H38" s="54">
        <v>9940394</v>
      </c>
      <c r="I38" s="54"/>
      <c r="J38" s="54">
        <v>0</v>
      </c>
      <c r="K38" s="54"/>
      <c r="L38" s="54">
        <v>0</v>
      </c>
    </row>
    <row r="39" spans="1:12" ht="21" customHeight="1">
      <c r="A39" s="1" t="s">
        <v>222</v>
      </c>
      <c r="E39" s="114"/>
      <c r="F39" s="54">
        <v>9466637</v>
      </c>
      <c r="G39" s="54"/>
      <c r="H39" s="54">
        <v>9574909</v>
      </c>
      <c r="I39" s="54"/>
      <c r="J39" s="54">
        <v>181</v>
      </c>
      <c r="K39" s="54"/>
      <c r="L39" s="54">
        <v>157</v>
      </c>
    </row>
    <row r="40" spans="1:12" ht="21" customHeight="1">
      <c r="A40" s="1" t="s">
        <v>195</v>
      </c>
      <c r="E40" s="1"/>
      <c r="F40" s="54">
        <v>23233131</v>
      </c>
      <c r="G40" s="54"/>
      <c r="H40" s="54">
        <v>23690813</v>
      </c>
      <c r="I40" s="56"/>
      <c r="J40" s="54">
        <v>0</v>
      </c>
      <c r="K40" s="54"/>
      <c r="L40" s="54">
        <v>0</v>
      </c>
    </row>
    <row r="41" spans="1:12" ht="21" customHeight="1">
      <c r="A41" s="1" t="s">
        <v>244</v>
      </c>
      <c r="E41" s="1"/>
      <c r="F41" s="54">
        <v>0</v>
      </c>
      <c r="G41" s="54"/>
      <c r="H41" s="54">
        <v>0</v>
      </c>
      <c r="I41" s="56"/>
      <c r="J41" s="54">
        <v>46373</v>
      </c>
      <c r="K41" s="54"/>
      <c r="L41" s="54">
        <v>0</v>
      </c>
    </row>
    <row r="42" spans="1:12" ht="21" customHeight="1">
      <c r="A42" s="1" t="s">
        <v>16</v>
      </c>
      <c r="E42" s="114"/>
      <c r="F42" s="54">
        <v>2014784</v>
      </c>
      <c r="G42" s="54"/>
      <c r="H42" s="54">
        <v>2131645</v>
      </c>
      <c r="I42" s="54"/>
      <c r="J42" s="54">
        <v>4821</v>
      </c>
      <c r="K42" s="54"/>
      <c r="L42" s="54">
        <v>4530</v>
      </c>
    </row>
    <row r="43" spans="1:12" ht="21" customHeight="1">
      <c r="A43" s="116" t="s">
        <v>17</v>
      </c>
      <c r="E43" s="114"/>
      <c r="F43" s="34">
        <f>SUM(F26:F42)</f>
        <v>175969698</v>
      </c>
      <c r="G43" s="54"/>
      <c r="H43" s="34">
        <f>SUM(H26:H42)</f>
        <v>174094118</v>
      </c>
      <c r="I43" s="108"/>
      <c r="J43" s="34">
        <f>SUM(J26:J42)</f>
        <v>110276287</v>
      </c>
      <c r="K43" s="54"/>
      <c r="L43" s="34">
        <f>SUM(L26:L42)</f>
        <v>109839017</v>
      </c>
    </row>
    <row r="44" spans="1:12" ht="21" customHeight="1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</row>
    <row r="45" spans="1:12" ht="21" customHeight="1" thickBot="1">
      <c r="A45" s="116" t="s">
        <v>18</v>
      </c>
      <c r="E45" s="114"/>
      <c r="F45" s="37">
        <f>F23+F43</f>
        <v>228904821</v>
      </c>
      <c r="G45" s="19"/>
      <c r="H45" s="37">
        <f>H23+H43</f>
        <v>229578281</v>
      </c>
      <c r="I45" s="21"/>
      <c r="J45" s="37">
        <f>J23+J43</f>
        <v>113198598</v>
      </c>
      <c r="K45" s="19"/>
      <c r="L45" s="37">
        <f>L23+L43</f>
        <v>113720849</v>
      </c>
    </row>
    <row r="46" spans="1:12" ht="18" customHeight="1" thickTop="1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</row>
    <row r="47" spans="1:12" ht="20.100000000000001" customHeight="1">
      <c r="A47" s="107" t="s">
        <v>115</v>
      </c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</row>
    <row r="48" spans="1:12" ht="20.100000000000001" customHeight="1">
      <c r="A48" s="110" t="s">
        <v>59</v>
      </c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</row>
    <row r="49" spans="1:12" ht="15" customHeight="1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</row>
    <row r="50" spans="1:12" ht="18" customHeight="1">
      <c r="A50" s="111"/>
      <c r="B50" s="111"/>
      <c r="C50" s="111"/>
      <c r="D50" s="10"/>
      <c r="E50" s="10"/>
      <c r="F50" s="172" t="s">
        <v>0</v>
      </c>
      <c r="G50" s="172"/>
      <c r="H50" s="172"/>
      <c r="I50" s="172"/>
      <c r="J50" s="172" t="s">
        <v>1</v>
      </c>
      <c r="K50" s="172"/>
      <c r="L50" s="172"/>
    </row>
    <row r="51" spans="1:12" ht="18" customHeight="1">
      <c r="D51" s="50"/>
      <c r="E51" s="10"/>
      <c r="F51" s="172" t="s">
        <v>2</v>
      </c>
      <c r="G51" s="172"/>
      <c r="H51" s="172"/>
      <c r="I51" s="172"/>
      <c r="J51" s="172" t="s">
        <v>2</v>
      </c>
      <c r="K51" s="172"/>
      <c r="L51" s="172"/>
    </row>
    <row r="52" spans="1:12" ht="18" customHeight="1">
      <c r="D52" s="50"/>
      <c r="E52" s="10"/>
      <c r="F52" s="127" t="s">
        <v>225</v>
      </c>
      <c r="G52" s="18"/>
      <c r="H52" s="18" t="s">
        <v>66</v>
      </c>
      <c r="I52" s="18"/>
      <c r="J52" s="127" t="s">
        <v>225</v>
      </c>
      <c r="K52" s="18"/>
      <c r="L52" s="18" t="s">
        <v>66</v>
      </c>
    </row>
    <row r="53" spans="1:12" ht="18" customHeight="1">
      <c r="A53" s="110" t="s">
        <v>19</v>
      </c>
      <c r="B53" s="52"/>
      <c r="C53" s="52"/>
      <c r="D53" s="11" t="s">
        <v>4</v>
      </c>
      <c r="E53" s="10"/>
      <c r="F53" s="112" t="s">
        <v>205</v>
      </c>
      <c r="G53" s="17"/>
      <c r="H53" s="112" t="s">
        <v>177</v>
      </c>
      <c r="I53" s="112"/>
      <c r="J53" s="112" t="s">
        <v>205</v>
      </c>
      <c r="K53" s="17"/>
      <c r="L53" s="112" t="s">
        <v>177</v>
      </c>
    </row>
    <row r="54" spans="1:12" ht="18" customHeight="1">
      <c r="E54" s="11"/>
      <c r="F54" s="112" t="s">
        <v>162</v>
      </c>
      <c r="G54" s="17"/>
      <c r="H54" s="112"/>
      <c r="I54" s="112"/>
      <c r="J54" s="112" t="s">
        <v>162</v>
      </c>
      <c r="K54" s="17"/>
      <c r="L54" s="112"/>
    </row>
    <row r="55" spans="1:12" ht="18" customHeight="1">
      <c r="A55" s="110"/>
      <c r="B55" s="53"/>
      <c r="C55" s="53"/>
      <c r="E55" s="11"/>
      <c r="F55" s="171" t="s">
        <v>69</v>
      </c>
      <c r="G55" s="171"/>
      <c r="H55" s="171"/>
      <c r="I55" s="171"/>
      <c r="J55" s="171"/>
      <c r="K55" s="171"/>
      <c r="L55" s="171"/>
    </row>
    <row r="56" spans="1:12" ht="18" customHeight="1">
      <c r="A56" s="113" t="s">
        <v>20</v>
      </c>
      <c r="F56" s="19"/>
      <c r="G56" s="19"/>
      <c r="H56" s="19"/>
      <c r="I56" s="19"/>
      <c r="J56" s="19"/>
      <c r="K56" s="19"/>
      <c r="L56" s="19"/>
    </row>
    <row r="57" spans="1:12" ht="18" customHeight="1">
      <c r="A57" s="1" t="s">
        <v>150</v>
      </c>
      <c r="D57" s="11">
        <v>7</v>
      </c>
      <c r="F57" s="19">
        <v>10669218</v>
      </c>
      <c r="G57" s="19"/>
      <c r="H57" s="19">
        <v>8684887</v>
      </c>
      <c r="I57" s="19"/>
      <c r="J57" s="19">
        <v>0</v>
      </c>
      <c r="K57" s="19"/>
      <c r="L57" s="19">
        <v>0</v>
      </c>
    </row>
    <row r="58" spans="1:12" ht="18" customHeight="1">
      <c r="A58" s="1" t="s">
        <v>249</v>
      </c>
      <c r="D58" s="11" t="s">
        <v>213</v>
      </c>
      <c r="F58" s="19">
        <v>402900</v>
      </c>
      <c r="G58" s="19"/>
      <c r="H58" s="19">
        <v>0</v>
      </c>
      <c r="I58" s="19"/>
      <c r="J58" s="19">
        <v>6297900</v>
      </c>
      <c r="K58" s="19"/>
      <c r="L58" s="19">
        <v>5090000</v>
      </c>
    </row>
    <row r="59" spans="1:12" ht="18" customHeight="1">
      <c r="A59" s="1" t="s">
        <v>187</v>
      </c>
      <c r="F59" s="19">
        <v>6427377</v>
      </c>
      <c r="G59" s="19"/>
      <c r="H59" s="19">
        <v>11577103</v>
      </c>
      <c r="I59" s="19"/>
      <c r="J59" s="19">
        <v>273418</v>
      </c>
      <c r="K59" s="19"/>
      <c r="L59" s="19">
        <v>386854</v>
      </c>
    </row>
    <row r="60" spans="1:12" ht="18" customHeight="1">
      <c r="A60" s="1" t="s">
        <v>158</v>
      </c>
      <c r="B60" s="117"/>
      <c r="C60" s="117"/>
      <c r="D60" s="11">
        <v>10</v>
      </c>
      <c r="F60" s="19">
        <v>591586</v>
      </c>
      <c r="G60" s="19"/>
      <c r="H60" s="19">
        <v>656596</v>
      </c>
      <c r="I60" s="19"/>
      <c r="J60" s="19">
        <v>0</v>
      </c>
      <c r="K60" s="19"/>
      <c r="L60" s="19">
        <v>0</v>
      </c>
    </row>
    <row r="61" spans="1:12" ht="18" customHeight="1">
      <c r="A61" s="170" t="s">
        <v>159</v>
      </c>
      <c r="B61" s="170"/>
      <c r="C61" s="170"/>
      <c r="F61" s="19"/>
      <c r="G61" s="19"/>
      <c r="H61" s="19"/>
      <c r="I61" s="19"/>
      <c r="K61" s="19"/>
    </row>
    <row r="62" spans="1:12" ht="18" customHeight="1">
      <c r="A62" s="109"/>
      <c r="B62" s="109" t="s">
        <v>160</v>
      </c>
      <c r="C62" s="109"/>
      <c r="D62" s="11" t="s">
        <v>241</v>
      </c>
      <c r="F62" s="19">
        <v>24153661</v>
      </c>
      <c r="G62" s="19"/>
      <c r="H62" s="19">
        <v>6579961</v>
      </c>
      <c r="I62" s="19"/>
      <c r="J62" s="19">
        <v>21489551</v>
      </c>
      <c r="K62" s="19"/>
      <c r="L62" s="19">
        <v>0</v>
      </c>
    </row>
    <row r="63" spans="1:12" ht="18" customHeight="1">
      <c r="A63" s="109" t="s">
        <v>245</v>
      </c>
      <c r="B63" s="109"/>
      <c r="C63" s="109"/>
      <c r="D63" s="11" t="s">
        <v>246</v>
      </c>
      <c r="F63" s="19">
        <v>27760</v>
      </c>
      <c r="G63" s="19"/>
      <c r="H63" s="19">
        <v>0</v>
      </c>
      <c r="I63" s="19"/>
      <c r="J63" s="19">
        <v>0</v>
      </c>
      <c r="K63" s="19"/>
      <c r="L63" s="19">
        <v>0</v>
      </c>
    </row>
    <row r="64" spans="1:12" ht="18" customHeight="1">
      <c r="A64" s="109" t="s">
        <v>167</v>
      </c>
      <c r="B64" s="109"/>
      <c r="C64" s="109"/>
      <c r="D64" s="11" t="s">
        <v>241</v>
      </c>
      <c r="F64" s="19">
        <v>999826</v>
      </c>
      <c r="G64" s="19"/>
      <c r="H64" s="19">
        <v>999575</v>
      </c>
      <c r="I64" s="19"/>
      <c r="J64" s="19">
        <v>999826</v>
      </c>
      <c r="K64" s="19"/>
      <c r="L64" s="19">
        <v>999575</v>
      </c>
    </row>
    <row r="65" spans="1:12" ht="18" customHeight="1">
      <c r="A65" s="1" t="s">
        <v>161</v>
      </c>
      <c r="B65" s="87"/>
      <c r="F65" s="19">
        <v>155504</v>
      </c>
      <c r="G65" s="19"/>
      <c r="H65" s="19">
        <v>171563</v>
      </c>
      <c r="I65" s="19"/>
      <c r="J65" s="19">
        <v>10271</v>
      </c>
      <c r="K65" s="19"/>
      <c r="L65" s="19">
        <v>14029</v>
      </c>
    </row>
    <row r="66" spans="1:12" ht="18" customHeight="1">
      <c r="A66" s="1" t="s">
        <v>207</v>
      </c>
      <c r="E66" s="114"/>
      <c r="F66" s="19">
        <v>143072</v>
      </c>
      <c r="G66" s="57"/>
      <c r="H66" s="19">
        <v>21556</v>
      </c>
      <c r="I66" s="19"/>
      <c r="J66" s="19">
        <v>0</v>
      </c>
      <c r="K66" s="58"/>
      <c r="L66" s="19">
        <v>0</v>
      </c>
    </row>
    <row r="67" spans="1:12" ht="18" customHeight="1">
      <c r="A67" s="1" t="s">
        <v>21</v>
      </c>
      <c r="E67" s="114"/>
      <c r="F67" s="19">
        <v>72116</v>
      </c>
      <c r="G67" s="57"/>
      <c r="H67" s="19">
        <v>482064</v>
      </c>
      <c r="I67" s="19"/>
      <c r="J67" s="19">
        <v>22774</v>
      </c>
      <c r="K67" s="58"/>
      <c r="L67" s="19">
        <v>22276</v>
      </c>
    </row>
    <row r="68" spans="1:12" ht="18" customHeight="1">
      <c r="A68" s="111" t="s">
        <v>22</v>
      </c>
      <c r="E68" s="114"/>
      <c r="F68" s="118">
        <f>SUM(F57:F67)</f>
        <v>43643020</v>
      </c>
      <c r="G68" s="19"/>
      <c r="H68" s="118">
        <f>SUM(H57:H67)</f>
        <v>29173305</v>
      </c>
      <c r="I68" s="21"/>
      <c r="J68" s="118">
        <f>SUM(J57:J67)</f>
        <v>29093740</v>
      </c>
      <c r="K68" s="19"/>
      <c r="L68" s="118">
        <f>SUM(L57:L67)</f>
        <v>6512734</v>
      </c>
    </row>
    <row r="69" spans="1:12" ht="10.5" customHeight="1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</row>
    <row r="70" spans="1:12" ht="18" customHeight="1">
      <c r="A70" s="113" t="s">
        <v>23</v>
      </c>
      <c r="E70" s="114"/>
      <c r="F70" s="59"/>
      <c r="G70" s="115"/>
      <c r="H70" s="59"/>
      <c r="I70" s="59"/>
      <c r="J70" s="59"/>
      <c r="K70" s="115"/>
      <c r="L70" s="59"/>
    </row>
    <row r="71" spans="1:12" ht="18" customHeight="1">
      <c r="A71" s="1" t="s">
        <v>85</v>
      </c>
      <c r="D71" s="11" t="s">
        <v>241</v>
      </c>
      <c r="E71" s="114"/>
      <c r="F71" s="19">
        <v>37136091</v>
      </c>
      <c r="G71" s="115"/>
      <c r="H71" s="19">
        <v>55080165</v>
      </c>
      <c r="I71" s="19"/>
      <c r="J71" s="19">
        <v>0</v>
      </c>
      <c r="K71" s="115"/>
      <c r="L71" s="19">
        <v>21484188</v>
      </c>
    </row>
    <row r="72" spans="1:12" ht="18" customHeight="1">
      <c r="A72" s="1" t="s">
        <v>179</v>
      </c>
      <c r="D72" s="11" t="s">
        <v>241</v>
      </c>
      <c r="E72" s="114"/>
      <c r="F72" s="19">
        <v>320000</v>
      </c>
      <c r="G72" s="115"/>
      <c r="H72" s="19">
        <v>346959</v>
      </c>
      <c r="I72" s="19"/>
      <c r="J72" s="19">
        <v>0</v>
      </c>
      <c r="K72" s="115"/>
      <c r="L72" s="19">
        <v>0</v>
      </c>
    </row>
    <row r="73" spans="1:12" ht="18" customHeight="1">
      <c r="A73" s="1" t="s">
        <v>163</v>
      </c>
      <c r="E73" s="114"/>
      <c r="F73" s="19">
        <v>3183376</v>
      </c>
      <c r="G73" s="19"/>
      <c r="H73" s="19">
        <v>3192980</v>
      </c>
      <c r="I73" s="19"/>
      <c r="J73" s="19">
        <v>6359</v>
      </c>
      <c r="K73" s="19"/>
      <c r="L73" s="19">
        <v>10636</v>
      </c>
    </row>
    <row r="74" spans="1:12" ht="18" customHeight="1">
      <c r="A74" s="1" t="s">
        <v>112</v>
      </c>
      <c r="D74" s="11">
        <v>10</v>
      </c>
      <c r="F74" s="19">
        <v>3274816</v>
      </c>
      <c r="G74" s="19"/>
      <c r="H74" s="19">
        <v>3075157</v>
      </c>
      <c r="I74" s="19"/>
      <c r="J74" s="19">
        <v>0</v>
      </c>
      <c r="K74" s="19"/>
      <c r="L74" s="19">
        <v>0</v>
      </c>
    </row>
    <row r="75" spans="1:12" ht="18" customHeight="1">
      <c r="A75" s="1" t="s">
        <v>24</v>
      </c>
      <c r="D75" s="11" t="s">
        <v>241</v>
      </c>
      <c r="E75" s="114"/>
      <c r="F75" s="19">
        <v>23994024</v>
      </c>
      <c r="G75" s="19"/>
      <c r="H75" s="19">
        <v>23919048</v>
      </c>
      <c r="I75" s="19"/>
      <c r="J75" s="19">
        <v>6992456</v>
      </c>
      <c r="K75" s="19"/>
      <c r="L75" s="19">
        <v>6991871</v>
      </c>
    </row>
    <row r="76" spans="1:12" ht="18" customHeight="1">
      <c r="A76" s="1" t="s">
        <v>25</v>
      </c>
      <c r="E76" s="114"/>
      <c r="F76" s="19">
        <v>5446075</v>
      </c>
      <c r="G76" s="19"/>
      <c r="H76" s="19">
        <v>5607300</v>
      </c>
      <c r="I76" s="19"/>
      <c r="J76" s="19">
        <v>0</v>
      </c>
      <c r="K76" s="19"/>
      <c r="L76" s="19">
        <v>77066</v>
      </c>
    </row>
    <row r="77" spans="1:12" ht="18" customHeight="1">
      <c r="A77" s="1" t="s">
        <v>86</v>
      </c>
      <c r="E77" s="114"/>
      <c r="F77" s="19">
        <v>310999</v>
      </c>
      <c r="G77" s="19"/>
      <c r="H77" s="19">
        <v>293028</v>
      </c>
      <c r="I77" s="19"/>
      <c r="J77" s="19">
        <v>203619</v>
      </c>
      <c r="K77" s="19"/>
      <c r="L77" s="19">
        <v>193538</v>
      </c>
    </row>
    <row r="78" spans="1:12" ht="18" customHeight="1">
      <c r="A78" s="1" t="s">
        <v>223</v>
      </c>
      <c r="E78" s="114"/>
      <c r="F78" s="19">
        <v>1418280</v>
      </c>
      <c r="G78" s="19"/>
      <c r="H78" s="19">
        <v>1388775</v>
      </c>
      <c r="I78" s="19"/>
      <c r="J78" s="19">
        <v>0</v>
      </c>
      <c r="K78" s="19"/>
      <c r="L78" s="19">
        <v>0</v>
      </c>
    </row>
    <row r="79" spans="1:12" ht="18" customHeight="1">
      <c r="A79" s="1" t="s">
        <v>122</v>
      </c>
      <c r="E79" s="114"/>
      <c r="F79" s="19">
        <v>105215</v>
      </c>
      <c r="G79" s="19"/>
      <c r="H79" s="19">
        <v>98295</v>
      </c>
      <c r="I79" s="19"/>
      <c r="J79" s="19">
        <v>0</v>
      </c>
      <c r="K79" s="19"/>
      <c r="L79" s="19">
        <v>0</v>
      </c>
    </row>
    <row r="80" spans="1:12" ht="18" customHeight="1">
      <c r="A80" s="111" t="s">
        <v>26</v>
      </c>
      <c r="B80" s="111"/>
      <c r="D80" s="120"/>
      <c r="E80" s="119"/>
      <c r="F80" s="121">
        <f>SUM(F71:F79)</f>
        <v>75188876</v>
      </c>
      <c r="G80" s="19"/>
      <c r="H80" s="121">
        <f>SUM(H71:H79)</f>
        <v>93001707</v>
      </c>
      <c r="I80" s="122"/>
      <c r="J80" s="121">
        <f>SUM(J71:J79)</f>
        <v>7202434</v>
      </c>
      <c r="K80" s="19"/>
      <c r="L80" s="121">
        <f>SUM(L71:L79)</f>
        <v>28757299</v>
      </c>
    </row>
    <row r="81" spans="1:12" ht="10.5" customHeight="1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</row>
    <row r="82" spans="1:12" ht="18" customHeight="1">
      <c r="A82" s="111" t="s">
        <v>27</v>
      </c>
      <c r="B82" s="111"/>
      <c r="C82" s="111"/>
      <c r="D82" s="120"/>
      <c r="E82" s="119"/>
      <c r="F82" s="33">
        <f>F68+F80</f>
        <v>118831896</v>
      </c>
      <c r="G82" s="19"/>
      <c r="H82" s="33">
        <f>H68+H80</f>
        <v>122175012</v>
      </c>
      <c r="I82" s="21"/>
      <c r="J82" s="33">
        <f>J68+J80</f>
        <v>36296174</v>
      </c>
      <c r="K82" s="19"/>
      <c r="L82" s="33">
        <f>L68+L80</f>
        <v>35270033</v>
      </c>
    </row>
    <row r="83" spans="1:12" ht="10.5" customHeight="1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</row>
    <row r="84" spans="1:12" ht="18" customHeight="1">
      <c r="A84" s="113" t="s">
        <v>91</v>
      </c>
      <c r="E84" s="114"/>
      <c r="F84" s="19"/>
      <c r="G84" s="19"/>
      <c r="H84" s="19"/>
      <c r="I84" s="19"/>
      <c r="J84" s="19"/>
      <c r="K84" s="19"/>
      <c r="L84" s="19"/>
    </row>
    <row r="85" spans="1:12" ht="18" customHeight="1">
      <c r="A85" s="1" t="s">
        <v>75</v>
      </c>
      <c r="E85" s="114"/>
      <c r="F85" s="19"/>
      <c r="G85" s="19"/>
      <c r="H85" s="19"/>
      <c r="I85" s="19"/>
      <c r="J85" s="19"/>
      <c r="K85" s="19"/>
      <c r="L85" s="19"/>
    </row>
    <row r="86" spans="1:12" ht="18" customHeight="1">
      <c r="B86" s="1" t="s">
        <v>105</v>
      </c>
      <c r="E86" s="114"/>
      <c r="F86" s="19"/>
      <c r="G86" s="19"/>
      <c r="H86" s="19"/>
      <c r="I86" s="19"/>
      <c r="J86" s="19"/>
      <c r="K86" s="19"/>
      <c r="L86" s="19"/>
    </row>
    <row r="87" spans="1:12" ht="18" customHeight="1">
      <c r="B87" s="144" t="s">
        <v>217</v>
      </c>
      <c r="C87" s="123"/>
      <c r="E87" s="114"/>
    </row>
    <row r="88" spans="1:12" ht="18" customHeight="1" thickBot="1">
      <c r="B88" s="144"/>
      <c r="C88" s="145" t="s">
        <v>218</v>
      </c>
      <c r="E88" s="114"/>
      <c r="F88" s="124">
        <v>22192308</v>
      </c>
      <c r="G88" s="19"/>
      <c r="H88" s="124">
        <v>22192308</v>
      </c>
      <c r="I88" s="19"/>
      <c r="J88" s="124">
        <v>22192308</v>
      </c>
      <c r="K88" s="19"/>
      <c r="L88" s="124">
        <v>22192308</v>
      </c>
    </row>
    <row r="89" spans="1:12" ht="18" customHeight="1" thickTop="1">
      <c r="B89" s="1" t="s">
        <v>106</v>
      </c>
      <c r="E89" s="114"/>
    </row>
    <row r="90" spans="1:12" ht="18" customHeight="1">
      <c r="B90" s="144" t="s">
        <v>219</v>
      </c>
      <c r="C90" s="123"/>
      <c r="E90" s="114"/>
    </row>
    <row r="91" spans="1:12" ht="18" customHeight="1">
      <c r="B91" s="144"/>
      <c r="C91" s="145" t="s">
        <v>218</v>
      </c>
      <c r="E91" s="114"/>
      <c r="F91" s="19">
        <v>21750000</v>
      </c>
      <c r="G91" s="19"/>
      <c r="H91" s="19">
        <v>21750000</v>
      </c>
      <c r="I91" s="19"/>
      <c r="J91" s="19">
        <v>21750000</v>
      </c>
      <c r="K91" s="19"/>
      <c r="L91" s="19">
        <v>21750000</v>
      </c>
    </row>
    <row r="92" spans="1:12" ht="18" customHeight="1">
      <c r="A92" s="1" t="s">
        <v>76</v>
      </c>
      <c r="E92" s="114"/>
      <c r="F92" s="19">
        <v>19279778</v>
      </c>
      <c r="G92" s="58"/>
      <c r="H92" s="19">
        <v>19279778</v>
      </c>
      <c r="I92" s="19"/>
      <c r="J92" s="19">
        <v>19279778</v>
      </c>
      <c r="K92" s="58"/>
      <c r="L92" s="19">
        <v>19279778</v>
      </c>
    </row>
    <row r="93" spans="1:12" ht="18" customHeight="1">
      <c r="A93" s="1" t="s">
        <v>152</v>
      </c>
      <c r="E93" s="114"/>
      <c r="F93" s="19">
        <v>0</v>
      </c>
      <c r="G93" s="58"/>
      <c r="H93" s="19">
        <v>0</v>
      </c>
      <c r="I93" s="19"/>
      <c r="J93" s="54">
        <v>221309</v>
      </c>
      <c r="K93" s="58"/>
      <c r="L93" s="54">
        <v>221309</v>
      </c>
    </row>
    <row r="94" spans="1:12" ht="18" customHeight="1">
      <c r="A94" s="1" t="s">
        <v>28</v>
      </c>
      <c r="F94" s="19"/>
      <c r="G94" s="58"/>
      <c r="H94" s="19"/>
      <c r="I94" s="19"/>
      <c r="J94" s="19"/>
      <c r="K94" s="58"/>
      <c r="L94" s="19"/>
    </row>
    <row r="95" spans="1:12" ht="18" customHeight="1">
      <c r="A95" s="22"/>
      <c r="B95" s="1" t="s">
        <v>107</v>
      </c>
      <c r="E95" s="114"/>
      <c r="F95" s="19"/>
      <c r="G95" s="58"/>
      <c r="H95" s="19"/>
      <c r="I95" s="19"/>
      <c r="J95" s="19"/>
      <c r="K95" s="58"/>
      <c r="L95" s="19"/>
    </row>
    <row r="96" spans="1:12" ht="18" customHeight="1">
      <c r="A96" s="22" t="s">
        <v>108</v>
      </c>
      <c r="E96" s="114"/>
      <c r="F96" s="19">
        <v>2219231</v>
      </c>
      <c r="G96" s="58"/>
      <c r="H96" s="19">
        <v>1638780</v>
      </c>
      <c r="I96" s="19"/>
      <c r="J96" s="19">
        <v>2219231</v>
      </c>
      <c r="K96" s="58"/>
      <c r="L96" s="19">
        <v>1638780</v>
      </c>
    </row>
    <row r="97" spans="1:12" ht="18" customHeight="1">
      <c r="A97" s="22"/>
      <c r="B97" s="1" t="s">
        <v>47</v>
      </c>
      <c r="E97" s="114"/>
      <c r="F97" s="19">
        <v>61073096</v>
      </c>
      <c r="G97" s="58"/>
      <c r="H97" s="19">
        <v>59821028</v>
      </c>
      <c r="I97" s="19"/>
      <c r="J97" s="19">
        <v>33417608</v>
      </c>
      <c r="K97" s="58"/>
      <c r="L97" s="19">
        <v>35071141</v>
      </c>
    </row>
    <row r="98" spans="1:12" ht="18" customHeight="1">
      <c r="A98" s="22" t="s">
        <v>92</v>
      </c>
      <c r="E98" s="114"/>
      <c r="F98" s="20">
        <v>-3253331</v>
      </c>
      <c r="G98" s="58"/>
      <c r="H98" s="20">
        <v>-4460977</v>
      </c>
      <c r="I98" s="19"/>
      <c r="J98" s="20">
        <v>14498</v>
      </c>
      <c r="K98" s="58"/>
      <c r="L98" s="20">
        <v>489808</v>
      </c>
    </row>
    <row r="99" spans="1:12" ht="18" customHeight="1">
      <c r="A99" s="125" t="s">
        <v>197</v>
      </c>
      <c r="B99" s="111"/>
      <c r="C99" s="111"/>
      <c r="E99" s="119"/>
      <c r="F99" s="24">
        <f>SUM(F91:F98)</f>
        <v>101068774</v>
      </c>
      <c r="G99" s="21"/>
      <c r="H99" s="24">
        <f>SUM(H91:H98)</f>
        <v>98028609</v>
      </c>
      <c r="I99" s="21"/>
      <c r="J99" s="24">
        <f>SUM(J91:J98)</f>
        <v>76902424</v>
      </c>
      <c r="K99" s="21"/>
      <c r="L99" s="24">
        <f>SUM(L91:L98)</f>
        <v>78450816</v>
      </c>
    </row>
    <row r="100" spans="1:12" ht="18" customHeight="1">
      <c r="A100" s="109" t="s">
        <v>29</v>
      </c>
      <c r="B100" s="52"/>
      <c r="C100" s="52"/>
      <c r="D100" s="52"/>
      <c r="E100" s="52"/>
      <c r="F100" s="19">
        <v>9004151</v>
      </c>
      <c r="G100" s="58"/>
      <c r="H100" s="19">
        <v>9374660</v>
      </c>
      <c r="I100" s="19"/>
      <c r="J100" s="54">
        <v>0</v>
      </c>
      <c r="K100" s="58"/>
      <c r="L100" s="54">
        <v>0</v>
      </c>
    </row>
    <row r="101" spans="1:12" ht="18" customHeight="1">
      <c r="A101" s="52" t="s">
        <v>93</v>
      </c>
      <c r="B101" s="52"/>
      <c r="C101" s="52"/>
      <c r="D101" s="52"/>
      <c r="E101" s="52"/>
      <c r="F101" s="118">
        <f>SUM(F99:F100)</f>
        <v>110072925</v>
      </c>
      <c r="G101" s="21"/>
      <c r="H101" s="118">
        <f>SUM(H99:H100)</f>
        <v>107403269</v>
      </c>
      <c r="I101" s="21"/>
      <c r="J101" s="118">
        <f>SUM(J99:J100)</f>
        <v>76902424</v>
      </c>
      <c r="K101" s="21"/>
      <c r="L101" s="118">
        <f>SUM(L99:L100)</f>
        <v>78450816</v>
      </c>
    </row>
    <row r="102" spans="1:12" ht="11.4" customHeight="1">
      <c r="A102" s="52"/>
      <c r="B102" s="52"/>
      <c r="C102" s="52"/>
      <c r="D102" s="52"/>
      <c r="E102" s="52"/>
      <c r="F102" s="21"/>
      <c r="G102" s="21"/>
      <c r="H102" s="21"/>
      <c r="I102" s="21"/>
      <c r="J102" s="21"/>
      <c r="K102" s="21"/>
      <c r="L102" s="21"/>
    </row>
    <row r="103" spans="1:12" ht="18" customHeight="1" thickBot="1">
      <c r="A103" s="125" t="s">
        <v>94</v>
      </c>
      <c r="B103" s="111"/>
      <c r="C103" s="111"/>
      <c r="D103" s="50"/>
      <c r="E103" s="119"/>
      <c r="F103" s="126">
        <f>SUM(F82,F101)</f>
        <v>228904821</v>
      </c>
      <c r="G103" s="21"/>
      <c r="H103" s="126">
        <f>SUM(H82,H101)</f>
        <v>229578281</v>
      </c>
      <c r="I103" s="21"/>
      <c r="J103" s="126">
        <f>SUM(J82,J101)</f>
        <v>113198598</v>
      </c>
      <c r="K103" s="21"/>
      <c r="L103" s="126">
        <f>SUM(L82,L101)</f>
        <v>113720849</v>
      </c>
    </row>
    <row r="104" spans="1:12" ht="11.4" customHeight="1" thickTop="1">
      <c r="A104" s="52"/>
      <c r="B104" s="52"/>
      <c r="C104" s="52"/>
      <c r="D104" s="52"/>
      <c r="E104" s="52"/>
      <c r="F104" s="21"/>
      <c r="G104" s="21"/>
      <c r="H104" s="21"/>
      <c r="I104" s="21"/>
      <c r="J104" s="21"/>
      <c r="K104" s="21"/>
      <c r="L104" s="21"/>
    </row>
    <row r="105" spans="1:12" ht="18" customHeight="1">
      <c r="F105" s="105"/>
      <c r="G105" s="105"/>
      <c r="H105" s="105"/>
      <c r="I105" s="105"/>
      <c r="J105" s="105"/>
      <c r="K105" s="105"/>
      <c r="L105" s="105"/>
    </row>
    <row r="106" spans="1:12" ht="18" customHeight="1">
      <c r="F106" s="105"/>
      <c r="G106" s="105"/>
      <c r="H106" s="105"/>
      <c r="I106" s="105"/>
      <c r="J106" s="105"/>
      <c r="K106" s="105"/>
      <c r="L106" s="105"/>
    </row>
  </sheetData>
  <mergeCells count="11">
    <mergeCell ref="A61:C61"/>
    <mergeCell ref="F9:L9"/>
    <mergeCell ref="F55:L55"/>
    <mergeCell ref="F4:I4"/>
    <mergeCell ref="J4:L4"/>
    <mergeCell ref="F5:I5"/>
    <mergeCell ref="J5:L5"/>
    <mergeCell ref="F51:I51"/>
    <mergeCell ref="J51:L51"/>
    <mergeCell ref="F50:I50"/>
    <mergeCell ref="J50:L50"/>
  </mergeCells>
  <pageMargins left="0.8" right="0.8" top="0.48" bottom="0.5" header="0.5" footer="0.5"/>
  <pageSetup paperSize="9" scale="70" firstPageNumber="3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  <rowBreaks count="1" manualBreakCount="1">
    <brk id="4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5"/>
  <sheetViews>
    <sheetView view="pageBreakPreview" zoomScale="90" zoomScaleNormal="80" zoomScaleSheetLayoutView="90" workbookViewId="0"/>
  </sheetViews>
  <sheetFormatPr defaultColWidth="9.09765625" defaultRowHeight="18" customHeight="1"/>
  <cols>
    <col min="1" max="2" width="2.59765625" style="7" customWidth="1"/>
    <col min="3" max="3" width="46.3984375" style="7" customWidth="1"/>
    <col min="4" max="4" width="6.59765625" style="25" customWidth="1"/>
    <col min="5" max="5" width="1.09765625" style="25" customWidth="1"/>
    <col min="6" max="6" width="14.09765625" style="7" customWidth="1"/>
    <col min="7" max="7" width="1.09765625" style="49" customWidth="1"/>
    <col min="8" max="8" width="14.09765625" style="7" customWidth="1"/>
    <col min="9" max="9" width="1.09765625" style="7" customWidth="1"/>
    <col min="10" max="10" width="14.09765625" style="7" customWidth="1"/>
    <col min="11" max="11" width="1.09765625" style="7" customWidth="1"/>
    <col min="12" max="12" width="14.09765625" style="7" customWidth="1"/>
    <col min="13" max="16384" width="9.09765625" style="7"/>
  </cols>
  <sheetData>
    <row r="1" spans="1:13" s="1" customFormat="1" ht="18.75" customHeight="1">
      <c r="A1" s="107" t="s">
        <v>115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s="3" customFormat="1" ht="18.75" customHeight="1">
      <c r="A2" s="2" t="s">
        <v>67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6.6" customHeight="1">
      <c r="A3" s="4"/>
      <c r="B3" s="5"/>
      <c r="C3" s="5"/>
      <c r="D3" s="6"/>
      <c r="E3" s="6"/>
      <c r="G3" s="8"/>
      <c r="I3" s="9"/>
      <c r="J3" s="8"/>
      <c r="K3" s="8"/>
      <c r="L3" s="8"/>
    </row>
    <row r="4" spans="1:13" ht="18.75" customHeight="1">
      <c r="A4" s="5"/>
      <c r="B4" s="5"/>
      <c r="C4" s="5"/>
      <c r="D4" s="6"/>
      <c r="E4" s="6"/>
      <c r="F4" s="173" t="s">
        <v>0</v>
      </c>
      <c r="G4" s="173"/>
      <c r="H4" s="173"/>
      <c r="I4" s="10"/>
      <c r="J4" s="173" t="s">
        <v>1</v>
      </c>
      <c r="K4" s="173"/>
      <c r="L4" s="173"/>
    </row>
    <row r="5" spans="1:13" ht="18.75" customHeight="1">
      <c r="A5" s="5"/>
      <c r="B5" s="5"/>
      <c r="C5" s="5"/>
      <c r="D5" s="11"/>
      <c r="E5" s="11"/>
      <c r="F5" s="173" t="s">
        <v>2</v>
      </c>
      <c r="G5" s="173"/>
      <c r="H5" s="173"/>
      <c r="I5" s="12"/>
      <c r="J5" s="173" t="s">
        <v>2</v>
      </c>
      <c r="K5" s="173"/>
      <c r="L5" s="173"/>
    </row>
    <row r="6" spans="1:13" s="14" customFormat="1" ht="18.75" customHeight="1">
      <c r="A6" s="13"/>
      <c r="C6" s="13"/>
      <c r="D6" s="15"/>
      <c r="E6" s="15"/>
      <c r="F6" s="174" t="s">
        <v>68</v>
      </c>
      <c r="G6" s="174"/>
      <c r="H6" s="174"/>
      <c r="I6" s="16"/>
      <c r="J6" s="174" t="s">
        <v>68</v>
      </c>
      <c r="K6" s="174"/>
      <c r="L6" s="174"/>
    </row>
    <row r="7" spans="1:13" s="14" customFormat="1" ht="18.75" customHeight="1">
      <c r="A7" s="13"/>
      <c r="C7" s="13"/>
      <c r="D7" s="15"/>
      <c r="E7" s="15"/>
      <c r="F7" s="175" t="s">
        <v>225</v>
      </c>
      <c r="G7" s="174"/>
      <c r="H7" s="174"/>
      <c r="I7" s="16"/>
      <c r="J7" s="175" t="s">
        <v>225</v>
      </c>
      <c r="K7" s="174"/>
      <c r="L7" s="174"/>
    </row>
    <row r="8" spans="1:13" ht="18.75" customHeight="1">
      <c r="A8" s="5"/>
      <c r="B8" s="5"/>
      <c r="C8" s="5"/>
      <c r="D8" s="11"/>
      <c r="E8" s="11"/>
      <c r="F8" s="112" t="s">
        <v>205</v>
      </c>
      <c r="G8" s="17"/>
      <c r="H8" s="112" t="s">
        <v>177</v>
      </c>
      <c r="I8" s="18"/>
      <c r="J8" s="112" t="s">
        <v>205</v>
      </c>
      <c r="K8" s="17"/>
      <c r="L8" s="112" t="s">
        <v>177</v>
      </c>
    </row>
    <row r="9" spans="1:13" ht="18.75" customHeight="1">
      <c r="A9" s="5"/>
      <c r="B9" s="5"/>
      <c r="C9" s="5"/>
      <c r="D9" s="11"/>
      <c r="E9" s="11"/>
      <c r="F9" s="171" t="s">
        <v>69</v>
      </c>
      <c r="G9" s="171"/>
      <c r="H9" s="171"/>
      <c r="I9" s="171"/>
      <c r="J9" s="171"/>
      <c r="K9" s="171"/>
      <c r="L9" s="171"/>
    </row>
    <row r="10" spans="1:13" ht="18.75" customHeight="1">
      <c r="A10" s="7" t="s">
        <v>102</v>
      </c>
      <c r="D10" s="11"/>
      <c r="E10" s="11"/>
      <c r="F10" s="19">
        <v>10397482</v>
      </c>
      <c r="G10" s="19"/>
      <c r="H10" s="19">
        <v>15620786</v>
      </c>
      <c r="I10" s="19"/>
      <c r="J10" s="19">
        <v>0</v>
      </c>
      <c r="K10" s="19"/>
      <c r="L10" s="19">
        <v>0</v>
      </c>
    </row>
    <row r="11" spans="1:13" ht="18.75" customHeight="1">
      <c r="A11" s="7" t="s">
        <v>153</v>
      </c>
      <c r="D11" s="11"/>
      <c r="E11" s="11"/>
      <c r="F11" s="19">
        <v>614771</v>
      </c>
      <c r="G11" s="19"/>
      <c r="H11" s="19">
        <v>718517</v>
      </c>
      <c r="I11" s="19"/>
      <c r="J11" s="19">
        <v>0</v>
      </c>
      <c r="K11" s="19"/>
      <c r="L11" s="19">
        <v>0</v>
      </c>
    </row>
    <row r="12" spans="1:13" ht="18.75" customHeight="1">
      <c r="A12" s="7" t="s">
        <v>103</v>
      </c>
      <c r="D12" s="11"/>
      <c r="E12" s="11"/>
      <c r="F12" s="20">
        <v>-9311413</v>
      </c>
      <c r="G12" s="19"/>
      <c r="H12" s="20">
        <v>-14551317</v>
      </c>
      <c r="I12" s="19"/>
      <c r="J12" s="20">
        <v>0</v>
      </c>
      <c r="K12" s="19"/>
      <c r="L12" s="20">
        <v>0</v>
      </c>
    </row>
    <row r="13" spans="1:13" s="5" customFormat="1" ht="18.75" customHeight="1">
      <c r="A13" s="5" t="s">
        <v>30</v>
      </c>
      <c r="D13" s="50"/>
      <c r="E13" s="50"/>
      <c r="F13" s="21">
        <f>SUM(F10:F12)</f>
        <v>1700840</v>
      </c>
      <c r="G13" s="21">
        <f>SUM(G10:G12)</f>
        <v>0</v>
      </c>
      <c r="H13" s="21">
        <f>SUM(H10:H12)</f>
        <v>1787986</v>
      </c>
      <c r="I13" s="21"/>
      <c r="J13" s="21">
        <f>SUM(J10:J12)</f>
        <v>0</v>
      </c>
      <c r="K13" s="21"/>
      <c r="L13" s="21">
        <f>SUM(L10:L12)</f>
        <v>0</v>
      </c>
    </row>
    <row r="14" spans="1:13" ht="6.6" customHeight="1">
      <c r="A14" s="4"/>
      <c r="B14" s="5"/>
      <c r="C14" s="5"/>
      <c r="D14" s="6"/>
      <c r="E14" s="6"/>
      <c r="G14" s="8"/>
      <c r="I14" s="9"/>
      <c r="J14" s="8"/>
      <c r="K14" s="8"/>
      <c r="L14" s="8"/>
    </row>
    <row r="15" spans="1:13" ht="18.75" customHeight="1">
      <c r="A15" s="7" t="s">
        <v>60</v>
      </c>
      <c r="D15" s="11"/>
      <c r="E15" s="11"/>
      <c r="F15" s="19">
        <v>64850</v>
      </c>
      <c r="G15" s="19"/>
      <c r="H15" s="19">
        <v>63138</v>
      </c>
      <c r="I15" s="19"/>
      <c r="J15" s="19">
        <v>99626</v>
      </c>
      <c r="K15" s="19"/>
      <c r="L15" s="19">
        <v>102832</v>
      </c>
    </row>
    <row r="16" spans="1:13" ht="18.75" customHeight="1">
      <c r="A16" s="7" t="s">
        <v>32</v>
      </c>
      <c r="D16" s="11"/>
      <c r="E16" s="11"/>
      <c r="F16" s="19">
        <v>435358</v>
      </c>
      <c r="G16" s="19"/>
      <c r="H16" s="19">
        <v>67289</v>
      </c>
      <c r="I16" s="19"/>
      <c r="J16" s="19">
        <v>75929</v>
      </c>
      <c r="K16" s="19"/>
      <c r="L16" s="19">
        <v>46926</v>
      </c>
    </row>
    <row r="17" spans="1:12" ht="18.75" customHeight="1">
      <c r="A17" s="7" t="s">
        <v>31</v>
      </c>
      <c r="D17" s="11"/>
      <c r="E17" s="11"/>
      <c r="F17" s="19">
        <v>17352</v>
      </c>
      <c r="G17" s="19"/>
      <c r="H17" s="19">
        <v>26514</v>
      </c>
      <c r="I17" s="19"/>
      <c r="J17" s="19">
        <v>878415</v>
      </c>
      <c r="K17" s="19"/>
      <c r="L17" s="19">
        <v>1004858</v>
      </c>
    </row>
    <row r="18" spans="1:12" ht="18.75" customHeight="1">
      <c r="A18" s="7" t="s">
        <v>33</v>
      </c>
      <c r="D18" s="11"/>
      <c r="E18" s="11"/>
      <c r="F18" s="19">
        <v>279847</v>
      </c>
      <c r="G18" s="19"/>
      <c r="H18" s="19">
        <v>31015</v>
      </c>
      <c r="I18" s="19"/>
      <c r="J18" s="19">
        <v>16412</v>
      </c>
      <c r="K18" s="19"/>
      <c r="L18" s="19">
        <v>29</v>
      </c>
    </row>
    <row r="19" spans="1:12" ht="18.75" customHeight="1">
      <c r="A19" s="7" t="s">
        <v>34</v>
      </c>
      <c r="D19" s="11"/>
      <c r="E19" s="11"/>
      <c r="F19" s="19">
        <v>-714670</v>
      </c>
      <c r="G19" s="19"/>
      <c r="H19" s="19">
        <v>-668920</v>
      </c>
      <c r="I19" s="19"/>
      <c r="J19" s="19">
        <v>-230041</v>
      </c>
      <c r="K19" s="19"/>
      <c r="L19" s="19">
        <v>-379608</v>
      </c>
    </row>
    <row r="20" spans="1:12" ht="18.75" customHeight="1">
      <c r="A20" s="7" t="s">
        <v>134</v>
      </c>
      <c r="D20" s="11"/>
      <c r="E20" s="11"/>
      <c r="F20" s="19">
        <v>312126</v>
      </c>
      <c r="G20" s="19"/>
      <c r="H20" s="19">
        <v>-21123</v>
      </c>
      <c r="I20" s="19"/>
      <c r="J20" s="19">
        <v>93782</v>
      </c>
      <c r="K20" s="19"/>
      <c r="L20" s="19">
        <v>127236</v>
      </c>
    </row>
    <row r="21" spans="1:12" ht="18.75" customHeight="1">
      <c r="A21" s="7" t="s">
        <v>250</v>
      </c>
      <c r="D21" s="11"/>
      <c r="E21" s="11"/>
      <c r="F21" s="19">
        <v>45454</v>
      </c>
      <c r="G21" s="19"/>
      <c r="H21" s="19">
        <v>78919</v>
      </c>
      <c r="I21" s="19"/>
      <c r="J21" s="19">
        <v>0</v>
      </c>
      <c r="K21" s="19"/>
      <c r="L21" s="19">
        <v>0</v>
      </c>
    </row>
    <row r="22" spans="1:12" ht="18.75" customHeight="1">
      <c r="A22" s="22" t="s">
        <v>35</v>
      </c>
      <c r="D22" s="11"/>
      <c r="E22" s="11"/>
      <c r="F22" s="19">
        <v>-1000676</v>
      </c>
      <c r="G22" s="23"/>
      <c r="H22" s="19">
        <v>-751004</v>
      </c>
      <c r="I22" s="23"/>
      <c r="J22" s="19">
        <v>-220194</v>
      </c>
      <c r="K22" s="23"/>
      <c r="L22" s="19">
        <v>-80892</v>
      </c>
    </row>
    <row r="23" spans="1:12" ht="18.75" customHeight="1">
      <c r="A23" s="22" t="s">
        <v>136</v>
      </c>
      <c r="E23" s="11"/>
      <c r="F23" s="19"/>
      <c r="G23" s="23"/>
      <c r="H23" s="19"/>
      <c r="I23" s="23"/>
      <c r="J23" s="19"/>
      <c r="K23" s="23"/>
      <c r="L23" s="19"/>
    </row>
    <row r="24" spans="1:12" ht="18.75" customHeight="1">
      <c r="A24" s="22"/>
      <c r="B24" s="7" t="s">
        <v>135</v>
      </c>
      <c r="D24" s="11"/>
      <c r="E24" s="11"/>
      <c r="F24" s="19">
        <v>1322937</v>
      </c>
      <c r="G24" s="23"/>
      <c r="H24" s="19">
        <v>1922438</v>
      </c>
      <c r="I24" s="23"/>
      <c r="J24" s="19">
        <v>0</v>
      </c>
      <c r="K24" s="28"/>
      <c r="L24" s="19">
        <v>0</v>
      </c>
    </row>
    <row r="25" spans="1:12" ht="18.75" customHeight="1">
      <c r="A25" s="5" t="s">
        <v>251</v>
      </c>
      <c r="D25" s="11"/>
      <c r="E25" s="11"/>
      <c r="F25" s="24">
        <f>SUM(F13:F24)</f>
        <v>2463418</v>
      </c>
      <c r="G25" s="21"/>
      <c r="H25" s="24">
        <f>SUM(H13:H24)</f>
        <v>2536252</v>
      </c>
      <c r="I25" s="21"/>
      <c r="J25" s="24">
        <f>SUM(J13:J24)</f>
        <v>713929</v>
      </c>
      <c r="K25" s="21"/>
      <c r="L25" s="24">
        <f>SUM(L13:L24)</f>
        <v>821381</v>
      </c>
    </row>
    <row r="26" spans="1:12" ht="18.75" customHeight="1">
      <c r="A26" s="22" t="s">
        <v>175</v>
      </c>
      <c r="F26" s="20">
        <v>-238575</v>
      </c>
      <c r="G26" s="23"/>
      <c r="H26" s="20">
        <v>-266099</v>
      </c>
      <c r="I26" s="23"/>
      <c r="J26" s="20">
        <v>2798</v>
      </c>
      <c r="K26" s="23"/>
      <c r="L26" s="20">
        <v>1690</v>
      </c>
    </row>
    <row r="27" spans="1:12" ht="18.75" customHeight="1">
      <c r="A27" s="5" t="s">
        <v>252</v>
      </c>
      <c r="C27" s="5"/>
      <c r="D27" s="26"/>
      <c r="E27" s="26"/>
      <c r="F27" s="27">
        <f>SUM(F25:F26)</f>
        <v>2224843</v>
      </c>
      <c r="G27" s="28"/>
      <c r="H27" s="27">
        <f>SUM(H25:H26)</f>
        <v>2270153</v>
      </c>
      <c r="I27" s="28"/>
      <c r="J27" s="27">
        <f>SUM(J25:J26)</f>
        <v>716727</v>
      </c>
      <c r="K27" s="28"/>
      <c r="L27" s="27">
        <f>SUM(L25:L26)</f>
        <v>823071</v>
      </c>
    </row>
    <row r="28" spans="1:12" ht="6.6" customHeight="1">
      <c r="A28" s="4"/>
      <c r="B28" s="5"/>
      <c r="C28" s="5"/>
      <c r="D28" s="6"/>
      <c r="E28" s="6"/>
      <c r="G28" s="8"/>
      <c r="I28" s="9"/>
      <c r="J28" s="8"/>
      <c r="K28" s="8"/>
      <c r="L28" s="8"/>
    </row>
    <row r="29" spans="1:12" ht="18.75" customHeight="1">
      <c r="A29" s="5" t="s">
        <v>253</v>
      </c>
      <c r="C29" s="5"/>
      <c r="D29" s="26"/>
      <c r="E29" s="26"/>
      <c r="F29" s="29"/>
      <c r="G29" s="29"/>
      <c r="H29" s="29"/>
      <c r="I29" s="29"/>
      <c r="J29" s="29"/>
      <c r="K29" s="30"/>
      <c r="L29" s="29"/>
    </row>
    <row r="30" spans="1:12" ht="18.75" customHeight="1">
      <c r="A30" s="31" t="s">
        <v>88</v>
      </c>
      <c r="C30" s="5"/>
      <c r="D30" s="26"/>
      <c r="E30" s="26"/>
      <c r="F30" s="21"/>
      <c r="G30" s="29"/>
      <c r="H30" s="21"/>
      <c r="I30" s="29"/>
      <c r="J30" s="21"/>
      <c r="K30" s="29"/>
      <c r="L30" s="21"/>
    </row>
    <row r="31" spans="1:12" ht="18.75" customHeight="1">
      <c r="A31" s="7" t="s">
        <v>123</v>
      </c>
      <c r="F31" s="19">
        <v>3597159</v>
      </c>
      <c r="G31" s="29"/>
      <c r="H31" s="19">
        <v>1990989</v>
      </c>
      <c r="I31" s="29"/>
      <c r="J31" s="19">
        <v>0</v>
      </c>
      <c r="K31" s="30"/>
      <c r="L31" s="19">
        <v>0</v>
      </c>
    </row>
    <row r="32" spans="1:12" ht="18.75" customHeight="1">
      <c r="A32" s="7" t="s">
        <v>254</v>
      </c>
      <c r="F32" s="19">
        <v>292951</v>
      </c>
      <c r="G32" s="29"/>
      <c r="H32" s="19">
        <v>583509</v>
      </c>
      <c r="I32" s="29"/>
      <c r="J32" s="19">
        <v>0</v>
      </c>
      <c r="K32" s="30"/>
      <c r="L32" s="19">
        <v>0</v>
      </c>
    </row>
    <row r="33" spans="1:12" ht="18.75" customHeight="1">
      <c r="A33" s="7" t="s">
        <v>255</v>
      </c>
      <c r="G33" s="7"/>
    </row>
    <row r="34" spans="1:12" ht="18.75" customHeight="1">
      <c r="A34" s="7" t="s">
        <v>131</v>
      </c>
      <c r="B34" s="7" t="s">
        <v>137</v>
      </c>
      <c r="F34" s="19">
        <v>226345</v>
      </c>
      <c r="G34" s="29"/>
      <c r="H34" s="19">
        <v>941528</v>
      </c>
      <c r="I34" s="29"/>
      <c r="J34" s="19">
        <v>0</v>
      </c>
      <c r="K34" s="30"/>
      <c r="L34" s="19">
        <v>0</v>
      </c>
    </row>
    <row r="35" spans="1:12" ht="18.75" customHeight="1">
      <c r="A35" s="7" t="s">
        <v>188</v>
      </c>
      <c r="G35" s="7"/>
    </row>
    <row r="36" spans="1:12" ht="18.75" customHeight="1">
      <c r="B36" s="7" t="s">
        <v>209</v>
      </c>
      <c r="F36" s="19">
        <v>-25813</v>
      </c>
      <c r="G36" s="29"/>
      <c r="H36" s="19">
        <v>-69109</v>
      </c>
      <c r="I36" s="29"/>
      <c r="J36" s="19">
        <v>0</v>
      </c>
      <c r="K36" s="30"/>
      <c r="L36" s="19">
        <v>0</v>
      </c>
    </row>
    <row r="37" spans="1:12" s="5" customFormat="1" ht="18.75" customHeight="1">
      <c r="A37" s="5" t="s">
        <v>89</v>
      </c>
      <c r="D37" s="25"/>
      <c r="E37" s="25"/>
      <c r="F37" s="32"/>
      <c r="H37" s="32"/>
      <c r="J37" s="32"/>
      <c r="L37" s="32"/>
    </row>
    <row r="38" spans="1:12" s="5" customFormat="1" ht="18.75" customHeight="1">
      <c r="B38" s="5" t="s">
        <v>90</v>
      </c>
      <c r="D38" s="26"/>
      <c r="E38" s="26"/>
      <c r="F38" s="33">
        <f>SUM(F31:F36)</f>
        <v>4090642</v>
      </c>
      <c r="G38" s="29"/>
      <c r="H38" s="33">
        <f>SUM(H31:H36)</f>
        <v>3446917</v>
      </c>
      <c r="I38" s="29"/>
      <c r="J38" s="33">
        <f>SUM(J31:J36)</f>
        <v>0</v>
      </c>
      <c r="K38" s="29"/>
      <c r="L38" s="33">
        <f>SUM(L31:L36)</f>
        <v>0</v>
      </c>
    </row>
    <row r="39" spans="1:12" ht="6.6" customHeight="1">
      <c r="A39" s="4"/>
      <c r="B39" s="5"/>
      <c r="C39" s="5"/>
      <c r="D39" s="6"/>
      <c r="E39" s="6"/>
      <c r="G39" s="8"/>
      <c r="I39" s="9"/>
      <c r="J39" s="8"/>
      <c r="K39" s="8"/>
      <c r="L39" s="8"/>
    </row>
    <row r="40" spans="1:12" s="5" customFormat="1" ht="18.75" customHeight="1">
      <c r="A40" s="31" t="s">
        <v>208</v>
      </c>
      <c r="D40" s="26"/>
      <c r="E40" s="26"/>
      <c r="F40" s="21"/>
      <c r="G40" s="29"/>
      <c r="H40" s="21"/>
      <c r="I40" s="29"/>
      <c r="J40" s="21"/>
      <c r="K40" s="29"/>
      <c r="L40" s="21"/>
    </row>
    <row r="41" spans="1:12" s="5" customFormat="1" ht="18.75" customHeight="1">
      <c r="A41" s="7" t="s">
        <v>256</v>
      </c>
      <c r="D41" s="26"/>
      <c r="E41" s="26"/>
      <c r="F41" s="21"/>
      <c r="G41" s="29"/>
    </row>
    <row r="42" spans="1:12" s="5" customFormat="1" ht="18.75" customHeight="1">
      <c r="A42" s="7" t="s">
        <v>131</v>
      </c>
      <c r="B42" s="7" t="s">
        <v>216</v>
      </c>
      <c r="D42" s="25"/>
      <c r="E42" s="25"/>
      <c r="F42" s="19">
        <v>-540958</v>
      </c>
      <c r="G42" s="29"/>
      <c r="H42" s="19">
        <v>348560</v>
      </c>
      <c r="I42" s="30"/>
      <c r="J42" s="19">
        <v>-460837</v>
      </c>
      <c r="K42" s="30"/>
      <c r="L42" s="19">
        <v>628414</v>
      </c>
    </row>
    <row r="43" spans="1:12" s="5" customFormat="1" ht="18.75" customHeight="1">
      <c r="A43" s="7" t="s">
        <v>255</v>
      </c>
      <c r="B43" s="7"/>
      <c r="D43" s="25"/>
      <c r="E43" s="25"/>
      <c r="F43" s="19"/>
      <c r="G43" s="29"/>
      <c r="H43" s="19"/>
      <c r="J43" s="19"/>
      <c r="L43" s="19"/>
    </row>
    <row r="44" spans="1:12" s="5" customFormat="1" ht="18.75" customHeight="1">
      <c r="A44" s="7" t="s">
        <v>131</v>
      </c>
      <c r="B44" s="7" t="s">
        <v>137</v>
      </c>
      <c r="D44" s="25"/>
      <c r="E44" s="25"/>
      <c r="F44" s="19">
        <v>213</v>
      </c>
      <c r="G44" s="29"/>
      <c r="H44" s="19">
        <v>11689</v>
      </c>
      <c r="I44" s="30"/>
      <c r="J44" s="19">
        <v>0</v>
      </c>
      <c r="K44" s="30"/>
      <c r="L44" s="19">
        <v>0</v>
      </c>
    </row>
    <row r="45" spans="1:12" s="5" customFormat="1" ht="18.75" customHeight="1">
      <c r="A45" s="7" t="s">
        <v>124</v>
      </c>
      <c r="B45" s="7"/>
      <c r="D45" s="25"/>
      <c r="E45" s="25"/>
    </row>
    <row r="46" spans="1:12" s="5" customFormat="1" ht="18.75" customHeight="1">
      <c r="A46" s="7"/>
      <c r="B46" s="7" t="s">
        <v>209</v>
      </c>
      <c r="D46" s="25"/>
      <c r="E46" s="25"/>
      <c r="F46" s="19">
        <v>92088</v>
      </c>
      <c r="G46" s="29"/>
      <c r="H46" s="19">
        <v>-126257</v>
      </c>
      <c r="I46" s="30"/>
      <c r="J46" s="19">
        <v>92167</v>
      </c>
      <c r="K46" s="30"/>
      <c r="L46" s="19">
        <v>-125683</v>
      </c>
    </row>
    <row r="47" spans="1:12" s="5" customFormat="1" ht="18.75" customHeight="1">
      <c r="A47" s="5" t="s">
        <v>210</v>
      </c>
      <c r="D47" s="26"/>
      <c r="E47" s="26"/>
      <c r="F47" s="34">
        <f>SUM(F42:F46)</f>
        <v>-448657</v>
      </c>
      <c r="G47" s="29"/>
      <c r="H47" s="34">
        <f>SUM(H42:H46)</f>
        <v>233992</v>
      </c>
      <c r="I47" s="29"/>
      <c r="J47" s="34">
        <f>SUM(J42:J46)</f>
        <v>-368670</v>
      </c>
      <c r="K47" s="29"/>
      <c r="L47" s="34">
        <f>SUM(L42:L46)</f>
        <v>502731</v>
      </c>
    </row>
    <row r="48" spans="1:12" s="5" customFormat="1" ht="18.75" customHeight="1">
      <c r="A48" s="5" t="s">
        <v>138</v>
      </c>
      <c r="D48" s="26"/>
      <c r="E48" s="26"/>
      <c r="F48" s="36">
        <f>F38+F47</f>
        <v>3641985</v>
      </c>
      <c r="G48" s="29"/>
      <c r="H48" s="36">
        <f>H38+H47</f>
        <v>3680909</v>
      </c>
      <c r="I48" s="29"/>
      <c r="J48" s="36">
        <f>J38+J47</f>
        <v>-368670</v>
      </c>
      <c r="K48" s="29"/>
      <c r="L48" s="36">
        <f>L38+L47</f>
        <v>502731</v>
      </c>
    </row>
    <row r="49" spans="1:12" ht="18.75" customHeight="1" thickBot="1">
      <c r="A49" s="5" t="s">
        <v>259</v>
      </c>
      <c r="F49" s="37">
        <f>F27+F48</f>
        <v>5866828</v>
      </c>
      <c r="G49" s="29"/>
      <c r="H49" s="37">
        <f>H27+H48</f>
        <v>5951062</v>
      </c>
      <c r="I49" s="35"/>
      <c r="J49" s="37">
        <f>J27+J48</f>
        <v>348057</v>
      </c>
      <c r="K49" s="38"/>
      <c r="L49" s="37">
        <f>L27+L48</f>
        <v>1325802</v>
      </c>
    </row>
    <row r="50" spans="1:12" ht="6.6" customHeight="1" thickTop="1">
      <c r="A50" s="4"/>
      <c r="B50" s="5"/>
      <c r="C50" s="5"/>
      <c r="D50" s="6"/>
      <c r="E50" s="6"/>
      <c r="G50" s="8"/>
      <c r="I50" s="9"/>
      <c r="J50" s="8"/>
      <c r="K50" s="8"/>
      <c r="L50" s="8"/>
    </row>
    <row r="51" spans="1:12" ht="18.75" customHeight="1">
      <c r="A51" s="39" t="s">
        <v>257</v>
      </c>
      <c r="B51" s="40"/>
      <c r="C51" s="40"/>
      <c r="D51" s="51"/>
      <c r="E51" s="51"/>
      <c r="F51" s="41"/>
      <c r="G51" s="42"/>
      <c r="H51" s="41"/>
      <c r="J51" s="41"/>
      <c r="L51" s="41"/>
    </row>
    <row r="52" spans="1:12" ht="18.75" customHeight="1">
      <c r="A52" s="13"/>
      <c r="B52" s="40" t="s">
        <v>198</v>
      </c>
      <c r="C52" s="40"/>
      <c r="F52" s="19">
        <v>2124853</v>
      </c>
      <c r="G52" s="41"/>
      <c r="H52" s="19">
        <v>2196096</v>
      </c>
      <c r="I52" s="41"/>
      <c r="J52" s="19">
        <v>716727</v>
      </c>
      <c r="K52" s="41"/>
      <c r="L52" s="19">
        <v>823071</v>
      </c>
    </row>
    <row r="53" spans="1:12" ht="18.75" customHeight="1">
      <c r="A53" s="43"/>
      <c r="B53" s="40" t="s">
        <v>29</v>
      </c>
      <c r="C53" s="40"/>
      <c r="F53" s="19">
        <v>99990</v>
      </c>
      <c r="G53" s="41"/>
      <c r="H53" s="19">
        <v>74057</v>
      </c>
      <c r="I53" s="41"/>
      <c r="J53" s="19">
        <v>0</v>
      </c>
      <c r="K53" s="41"/>
      <c r="L53" s="19">
        <v>0</v>
      </c>
    </row>
    <row r="54" spans="1:12" ht="18.75" customHeight="1" thickBot="1">
      <c r="A54" s="44" t="s">
        <v>252</v>
      </c>
      <c r="B54" s="40"/>
      <c r="C54" s="40"/>
      <c r="F54" s="45">
        <f>SUM(F52:F53)</f>
        <v>2224843</v>
      </c>
      <c r="G54" s="41"/>
      <c r="H54" s="45">
        <f>SUM(H52:H53)</f>
        <v>2270153</v>
      </c>
      <c r="I54" s="41"/>
      <c r="J54" s="45">
        <f>SUM(J52:J53)</f>
        <v>716727</v>
      </c>
      <c r="K54" s="41"/>
      <c r="L54" s="45">
        <f>SUM(L52:L53)</f>
        <v>823071</v>
      </c>
    </row>
    <row r="55" spans="1:12" ht="6.6" customHeight="1" thickTop="1">
      <c r="A55" s="4"/>
      <c r="B55" s="5"/>
      <c r="C55" s="5"/>
      <c r="D55" s="6"/>
      <c r="E55" s="6"/>
      <c r="G55" s="8"/>
      <c r="I55" s="9"/>
      <c r="J55" s="8"/>
      <c r="K55" s="8"/>
      <c r="L55" s="8"/>
    </row>
    <row r="56" spans="1:12" ht="18.75" customHeight="1">
      <c r="A56" s="39" t="s">
        <v>258</v>
      </c>
      <c r="B56" s="40"/>
      <c r="C56" s="40"/>
      <c r="D56" s="51"/>
      <c r="E56" s="51"/>
      <c r="F56" s="41"/>
      <c r="G56" s="42"/>
      <c r="H56" s="41"/>
      <c r="J56" s="41"/>
      <c r="L56" s="41"/>
    </row>
    <row r="57" spans="1:12" ht="18.75" customHeight="1">
      <c r="A57" s="13"/>
      <c r="B57" s="40" t="s">
        <v>198</v>
      </c>
      <c r="C57" s="40"/>
      <c r="F57" s="19">
        <v>5734063</v>
      </c>
      <c r="G57" s="41"/>
      <c r="H57" s="19">
        <v>5752870</v>
      </c>
      <c r="I57" s="41"/>
      <c r="J57" s="19">
        <v>348057</v>
      </c>
      <c r="K57" s="41"/>
      <c r="L57" s="19">
        <v>1325802</v>
      </c>
    </row>
    <row r="58" spans="1:12" ht="18.75" customHeight="1">
      <c r="A58" s="43"/>
      <c r="B58" s="40" t="s">
        <v>29</v>
      </c>
      <c r="C58" s="40"/>
      <c r="F58" s="19">
        <v>132765</v>
      </c>
      <c r="G58" s="42"/>
      <c r="H58" s="19">
        <v>198192</v>
      </c>
      <c r="J58" s="19">
        <v>0</v>
      </c>
      <c r="L58" s="19">
        <v>0</v>
      </c>
    </row>
    <row r="59" spans="1:12" ht="18.75" customHeight="1" thickBot="1">
      <c r="A59" s="44" t="s">
        <v>259</v>
      </c>
      <c r="B59" s="40"/>
      <c r="C59" s="40"/>
      <c r="F59" s="45">
        <f>SUM(F57:F58)</f>
        <v>5866828</v>
      </c>
      <c r="G59" s="41"/>
      <c r="H59" s="45">
        <f>SUM(H57:H58)</f>
        <v>5951062</v>
      </c>
      <c r="I59" s="41"/>
      <c r="J59" s="45">
        <f>SUM(J57:J58)</f>
        <v>348057</v>
      </c>
      <c r="K59" s="41"/>
      <c r="L59" s="45">
        <f>SUM(L57:L58)</f>
        <v>1325802</v>
      </c>
    </row>
    <row r="60" spans="1:12" ht="6.6" customHeight="1" thickTop="1">
      <c r="A60" s="4"/>
      <c r="B60" s="5"/>
      <c r="C60" s="5"/>
      <c r="D60" s="6"/>
      <c r="E60" s="6"/>
      <c r="G60" s="8"/>
      <c r="I60" s="9"/>
      <c r="J60" s="8"/>
      <c r="K60" s="8"/>
      <c r="L60" s="8"/>
    </row>
    <row r="61" spans="1:12" s="5" customFormat="1" ht="18.75" customHeight="1" thickBot="1">
      <c r="A61" s="46" t="s">
        <v>260</v>
      </c>
      <c r="D61" s="25"/>
      <c r="E61" s="25"/>
      <c r="F61" s="47">
        <f>F52/2174999.985</f>
        <v>0.97694391478352127</v>
      </c>
      <c r="G61" s="48"/>
      <c r="H61" s="47">
        <v>1.2</v>
      </c>
      <c r="I61" s="48"/>
      <c r="J61" s="47">
        <f>J52/2174999.985</f>
        <v>0.32952965744503215</v>
      </c>
      <c r="K61" s="48"/>
      <c r="L61" s="47">
        <v>0.45</v>
      </c>
    </row>
    <row r="62" spans="1:12" ht="18" customHeight="1" thickTop="1"/>
    <row r="64" spans="1:12" ht="18" customHeight="1">
      <c r="F64" s="41"/>
      <c r="H64" s="41"/>
      <c r="J64" s="41"/>
      <c r="L64" s="41"/>
    </row>
    <row r="65" spans="6:12" ht="18" customHeight="1">
      <c r="F65" s="41"/>
      <c r="H65" s="41"/>
      <c r="J65" s="41"/>
      <c r="L65" s="41"/>
    </row>
  </sheetData>
  <mergeCells count="9">
    <mergeCell ref="F4:H4"/>
    <mergeCell ref="J4:L4"/>
    <mergeCell ref="F9:L9"/>
    <mergeCell ref="F5:H5"/>
    <mergeCell ref="J5:L5"/>
    <mergeCell ref="F6:H6"/>
    <mergeCell ref="J6:L6"/>
    <mergeCell ref="F7:H7"/>
    <mergeCell ref="J7:L7"/>
  </mergeCells>
  <pageMargins left="0.8" right="0.8" top="0.48" bottom="0.5" header="0.5" footer="0.5"/>
  <pageSetup paperSize="9" scale="66" firstPageNumber="5" fitToHeight="0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22F95-019E-41E6-A663-25C21D9ABF34}">
  <dimension ref="A1:M66"/>
  <sheetViews>
    <sheetView view="pageBreakPreview" zoomScale="90" zoomScaleNormal="80" zoomScaleSheetLayoutView="90" workbookViewId="0"/>
  </sheetViews>
  <sheetFormatPr defaultColWidth="9.09765625" defaultRowHeight="18" customHeight="1"/>
  <cols>
    <col min="1" max="2" width="2.59765625" style="7" customWidth="1"/>
    <col min="3" max="3" width="46.3984375" style="7" customWidth="1"/>
    <col min="4" max="4" width="6.59765625" style="25" customWidth="1"/>
    <col min="5" max="5" width="1.09765625" style="25" customWidth="1"/>
    <col min="6" max="6" width="14.09765625" style="7" customWidth="1"/>
    <col min="7" max="7" width="1.09765625" style="49" customWidth="1"/>
    <col min="8" max="8" width="14.09765625" style="7" customWidth="1"/>
    <col min="9" max="9" width="1.09765625" style="7" customWidth="1"/>
    <col min="10" max="10" width="14.09765625" style="7" customWidth="1"/>
    <col min="11" max="11" width="1.09765625" style="7" customWidth="1"/>
    <col min="12" max="12" width="14.09765625" style="7" customWidth="1"/>
    <col min="13" max="16384" width="9.09765625" style="7"/>
  </cols>
  <sheetData>
    <row r="1" spans="1:13" s="1" customFormat="1" ht="18.75" customHeight="1">
      <c r="A1" s="107" t="s">
        <v>115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s="3" customFormat="1" ht="18.75" customHeight="1">
      <c r="A2" s="2" t="s">
        <v>67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6.6" customHeight="1">
      <c r="A3" s="4"/>
      <c r="B3" s="5"/>
      <c r="C3" s="5"/>
      <c r="D3" s="6"/>
      <c r="E3" s="6"/>
      <c r="G3" s="8"/>
      <c r="I3" s="9"/>
      <c r="J3" s="8"/>
      <c r="K3" s="8"/>
      <c r="L3" s="8"/>
    </row>
    <row r="4" spans="1:13" ht="18.75" customHeight="1">
      <c r="A4" s="5"/>
      <c r="B4" s="5"/>
      <c r="C4" s="5"/>
      <c r="D4" s="6"/>
      <c r="E4" s="6"/>
      <c r="F4" s="173" t="s">
        <v>0</v>
      </c>
      <c r="G4" s="173"/>
      <c r="H4" s="173"/>
      <c r="I4" s="10"/>
      <c r="J4" s="173" t="s">
        <v>1</v>
      </c>
      <c r="K4" s="173"/>
      <c r="L4" s="173"/>
    </row>
    <row r="5" spans="1:13" ht="18.75" customHeight="1">
      <c r="A5" s="5"/>
      <c r="B5" s="5"/>
      <c r="C5" s="5"/>
      <c r="D5" s="11"/>
      <c r="E5" s="11"/>
      <c r="F5" s="173" t="s">
        <v>2</v>
      </c>
      <c r="G5" s="173"/>
      <c r="H5" s="173"/>
      <c r="I5" s="12"/>
      <c r="J5" s="173" t="s">
        <v>2</v>
      </c>
      <c r="K5" s="173"/>
      <c r="L5" s="173"/>
    </row>
    <row r="6" spans="1:13" s="14" customFormat="1" ht="18.75" customHeight="1">
      <c r="A6" s="13"/>
      <c r="C6" s="13"/>
      <c r="D6" s="15"/>
      <c r="E6" s="15"/>
      <c r="F6" s="174" t="s">
        <v>226</v>
      </c>
      <c r="G6" s="174"/>
      <c r="H6" s="174"/>
      <c r="I6" s="16"/>
      <c r="J6" s="174" t="s">
        <v>226</v>
      </c>
      <c r="K6" s="174"/>
      <c r="L6" s="174"/>
    </row>
    <row r="7" spans="1:13" s="14" customFormat="1" ht="18.75" customHeight="1">
      <c r="A7" s="13"/>
      <c r="C7" s="13"/>
      <c r="D7" s="15"/>
      <c r="E7" s="15"/>
      <c r="F7" s="175" t="s">
        <v>225</v>
      </c>
      <c r="G7" s="174"/>
      <c r="H7" s="174"/>
      <c r="I7" s="16"/>
      <c r="J7" s="175" t="s">
        <v>225</v>
      </c>
      <c r="K7" s="174"/>
      <c r="L7" s="174"/>
    </row>
    <row r="8" spans="1:13" ht="18.75" customHeight="1">
      <c r="A8" s="5"/>
      <c r="B8" s="5"/>
      <c r="C8" s="5"/>
      <c r="D8" s="11" t="s">
        <v>4</v>
      </c>
      <c r="E8" s="11"/>
      <c r="F8" s="112" t="s">
        <v>205</v>
      </c>
      <c r="G8" s="17"/>
      <c r="H8" s="112" t="s">
        <v>177</v>
      </c>
      <c r="I8" s="18"/>
      <c r="J8" s="112" t="s">
        <v>205</v>
      </c>
      <c r="K8" s="17"/>
      <c r="L8" s="112" t="s">
        <v>177</v>
      </c>
    </row>
    <row r="9" spans="1:13" ht="18.75" customHeight="1">
      <c r="A9" s="5"/>
      <c r="B9" s="5"/>
      <c r="C9" s="5"/>
      <c r="D9" s="11"/>
      <c r="E9" s="11"/>
      <c r="F9" s="171" t="s">
        <v>69</v>
      </c>
      <c r="G9" s="171"/>
      <c r="H9" s="171"/>
      <c r="I9" s="171"/>
      <c r="J9" s="171"/>
      <c r="K9" s="171"/>
      <c r="L9" s="171"/>
    </row>
    <row r="10" spans="1:13" ht="18.75" customHeight="1">
      <c r="A10" s="7" t="s">
        <v>102</v>
      </c>
      <c r="D10" s="11" t="s">
        <v>242</v>
      </c>
      <c r="E10" s="11"/>
      <c r="F10" s="19">
        <v>24890400</v>
      </c>
      <c r="G10" s="19"/>
      <c r="H10" s="19">
        <v>31803219</v>
      </c>
      <c r="I10" s="19"/>
      <c r="J10" s="19">
        <v>0</v>
      </c>
      <c r="K10" s="19"/>
      <c r="L10" s="19">
        <v>0</v>
      </c>
    </row>
    <row r="11" spans="1:13" ht="18.75" customHeight="1">
      <c r="A11" s="7" t="s">
        <v>153</v>
      </c>
      <c r="D11" s="11" t="s">
        <v>242</v>
      </c>
      <c r="E11" s="11"/>
      <c r="F11" s="19">
        <v>1241912</v>
      </c>
      <c r="G11" s="19"/>
      <c r="H11" s="19">
        <v>1451292</v>
      </c>
      <c r="I11" s="19"/>
      <c r="J11" s="19">
        <v>0</v>
      </c>
      <c r="K11" s="19"/>
      <c r="L11" s="19">
        <v>0</v>
      </c>
    </row>
    <row r="12" spans="1:13" ht="18.75" customHeight="1">
      <c r="A12" s="7" t="s">
        <v>103</v>
      </c>
      <c r="D12" s="11">
        <v>2</v>
      </c>
      <c r="E12" s="11"/>
      <c r="F12" s="20">
        <v>-23087689</v>
      </c>
      <c r="G12" s="19"/>
      <c r="H12" s="20">
        <v>-30045737</v>
      </c>
      <c r="I12" s="19"/>
      <c r="J12" s="20">
        <v>0</v>
      </c>
      <c r="K12" s="19"/>
      <c r="L12" s="20">
        <v>0</v>
      </c>
    </row>
    <row r="13" spans="1:13" s="5" customFormat="1" ht="18.75" customHeight="1">
      <c r="A13" s="5" t="s">
        <v>30</v>
      </c>
      <c r="D13" s="50"/>
      <c r="E13" s="50"/>
      <c r="F13" s="21">
        <f>SUM(F10:F12)</f>
        <v>3044623</v>
      </c>
      <c r="G13" s="21">
        <f>SUM(G10:G12)</f>
        <v>0</v>
      </c>
      <c r="H13" s="21">
        <f>SUM(H10:H12)</f>
        <v>3208774</v>
      </c>
      <c r="I13" s="21"/>
      <c r="J13" s="21">
        <f>SUM(J10:J12)</f>
        <v>0</v>
      </c>
      <c r="K13" s="21"/>
      <c r="L13" s="21">
        <f>SUM(L10:L12)</f>
        <v>0</v>
      </c>
    </row>
    <row r="14" spans="1:13" ht="6.6" customHeight="1">
      <c r="A14" s="4"/>
      <c r="B14" s="5"/>
      <c r="C14" s="5"/>
      <c r="D14" s="6"/>
      <c r="E14" s="6"/>
      <c r="G14" s="8"/>
      <c r="I14" s="9"/>
      <c r="J14" s="8"/>
      <c r="K14" s="8"/>
      <c r="L14" s="8"/>
    </row>
    <row r="15" spans="1:13" ht="18.75" customHeight="1">
      <c r="A15" s="7" t="s">
        <v>60</v>
      </c>
      <c r="D15" s="11">
        <v>2</v>
      </c>
      <c r="E15" s="11"/>
      <c r="F15" s="19">
        <v>129769</v>
      </c>
      <c r="G15" s="19"/>
      <c r="H15" s="19">
        <v>131031</v>
      </c>
      <c r="I15" s="19"/>
      <c r="J15" s="19">
        <v>198681</v>
      </c>
      <c r="K15" s="19"/>
      <c r="L15" s="19">
        <v>220278</v>
      </c>
    </row>
    <row r="16" spans="1:13" ht="18.75" customHeight="1">
      <c r="A16" s="7" t="s">
        <v>32</v>
      </c>
      <c r="D16" s="11">
        <v>2</v>
      </c>
      <c r="E16" s="11"/>
      <c r="F16" s="19">
        <v>842609</v>
      </c>
      <c r="G16" s="19"/>
      <c r="H16" s="19">
        <v>114389</v>
      </c>
      <c r="I16" s="19"/>
      <c r="J16" s="19">
        <v>140245</v>
      </c>
      <c r="K16" s="19"/>
      <c r="L16" s="19">
        <v>80044</v>
      </c>
    </row>
    <row r="17" spans="1:12" ht="18.75" customHeight="1">
      <c r="A17" s="7" t="s">
        <v>31</v>
      </c>
      <c r="D17" s="11">
        <v>2</v>
      </c>
      <c r="E17" s="11"/>
      <c r="F17" s="19">
        <v>17352</v>
      </c>
      <c r="G17" s="19"/>
      <c r="H17" s="19">
        <v>26514</v>
      </c>
      <c r="I17" s="19"/>
      <c r="J17" s="19">
        <v>1074980</v>
      </c>
      <c r="K17" s="19"/>
      <c r="L17" s="19">
        <v>1543765</v>
      </c>
    </row>
    <row r="18" spans="1:12" ht="18.75" customHeight="1">
      <c r="A18" s="7" t="s">
        <v>33</v>
      </c>
      <c r="D18" s="11">
        <v>2</v>
      </c>
      <c r="E18" s="11"/>
      <c r="F18" s="19">
        <v>334784</v>
      </c>
      <c r="G18" s="19"/>
      <c r="H18" s="19">
        <v>64211</v>
      </c>
      <c r="I18" s="19"/>
      <c r="J18" s="19">
        <v>21558</v>
      </c>
      <c r="K18" s="19"/>
      <c r="L18" s="19">
        <v>604</v>
      </c>
    </row>
    <row r="19" spans="1:12" ht="18.75" customHeight="1">
      <c r="A19" s="7" t="s">
        <v>34</v>
      </c>
      <c r="D19" s="11">
        <v>2</v>
      </c>
      <c r="E19" s="11"/>
      <c r="F19" s="19">
        <v>-1334681</v>
      </c>
      <c r="G19" s="19"/>
      <c r="H19" s="19">
        <v>-1170466</v>
      </c>
      <c r="I19" s="19"/>
      <c r="J19" s="19">
        <v>-426177</v>
      </c>
      <c r="K19" s="19"/>
      <c r="L19" s="19">
        <v>-582875</v>
      </c>
    </row>
    <row r="20" spans="1:12" ht="18.75" customHeight="1">
      <c r="A20" s="7" t="s">
        <v>261</v>
      </c>
      <c r="D20" s="11"/>
      <c r="E20" s="11"/>
      <c r="F20" s="19">
        <v>135030</v>
      </c>
      <c r="G20" s="19"/>
      <c r="H20" s="19">
        <v>391848</v>
      </c>
      <c r="I20" s="19"/>
      <c r="J20" s="19">
        <v>66854</v>
      </c>
      <c r="K20" s="19"/>
      <c r="L20" s="19">
        <v>120244</v>
      </c>
    </row>
    <row r="21" spans="1:12" ht="18.75" customHeight="1">
      <c r="A21" s="7" t="s">
        <v>250</v>
      </c>
      <c r="D21" s="11"/>
      <c r="E21" s="11"/>
      <c r="F21" s="19">
        <v>263964</v>
      </c>
      <c r="G21" s="19"/>
      <c r="H21" s="19">
        <v>53430</v>
      </c>
      <c r="I21" s="19"/>
      <c r="J21" s="19">
        <v>0</v>
      </c>
      <c r="K21" s="19"/>
      <c r="L21" s="19">
        <v>0</v>
      </c>
    </row>
    <row r="22" spans="1:12" ht="18.75" customHeight="1">
      <c r="A22" s="22" t="s">
        <v>35</v>
      </c>
      <c r="D22" s="11"/>
      <c r="E22" s="11"/>
      <c r="F22" s="19">
        <v>-2025242</v>
      </c>
      <c r="G22" s="23"/>
      <c r="H22" s="19">
        <v>-1559323</v>
      </c>
      <c r="I22" s="23"/>
      <c r="J22" s="19">
        <v>-413835</v>
      </c>
      <c r="K22" s="23"/>
      <c r="L22" s="19">
        <v>-160140</v>
      </c>
    </row>
    <row r="23" spans="1:12" ht="18.75" customHeight="1">
      <c r="A23" s="22" t="s">
        <v>136</v>
      </c>
      <c r="E23" s="11"/>
      <c r="F23" s="19"/>
      <c r="G23" s="23"/>
      <c r="H23" s="19"/>
      <c r="I23" s="23"/>
      <c r="K23" s="23"/>
      <c r="L23" s="19"/>
    </row>
    <row r="24" spans="1:12" ht="18.75" customHeight="1">
      <c r="A24" s="22"/>
      <c r="B24" s="7" t="s">
        <v>135</v>
      </c>
      <c r="D24" s="11">
        <v>4</v>
      </c>
      <c r="E24" s="11"/>
      <c r="F24" s="19">
        <v>2680609</v>
      </c>
      <c r="G24" s="23"/>
      <c r="H24" s="19">
        <v>3108710</v>
      </c>
      <c r="I24" s="23"/>
      <c r="J24" s="19">
        <v>0</v>
      </c>
      <c r="K24" s="28"/>
      <c r="L24" s="19">
        <v>0</v>
      </c>
    </row>
    <row r="25" spans="1:12" ht="18.75" customHeight="1">
      <c r="A25" s="5" t="s">
        <v>251</v>
      </c>
      <c r="D25" s="11"/>
      <c r="E25" s="11"/>
      <c r="F25" s="24">
        <f>SUM(F13:F24)</f>
        <v>4088817</v>
      </c>
      <c r="G25" s="21"/>
      <c r="H25" s="24">
        <f>SUM(H13:H24)</f>
        <v>4369118</v>
      </c>
      <c r="I25" s="21"/>
      <c r="J25" s="24">
        <f>SUM(J13:J24)</f>
        <v>662306</v>
      </c>
      <c r="K25" s="21"/>
      <c r="L25" s="24">
        <f>SUM(L13:L24)</f>
        <v>1221920</v>
      </c>
    </row>
    <row r="26" spans="1:12" ht="18.75" customHeight="1">
      <c r="A26" s="22" t="s">
        <v>175</v>
      </c>
      <c r="F26" s="20">
        <v>-346249</v>
      </c>
      <c r="G26" s="23"/>
      <c r="H26" s="20">
        <v>-734671</v>
      </c>
      <c r="I26" s="23"/>
      <c r="J26" s="20">
        <v>4612</v>
      </c>
      <c r="K26" s="23"/>
      <c r="L26" s="20">
        <v>4186</v>
      </c>
    </row>
    <row r="27" spans="1:12" ht="18.75" customHeight="1">
      <c r="A27" s="5" t="s">
        <v>252</v>
      </c>
      <c r="C27" s="5"/>
      <c r="D27" s="26"/>
      <c r="E27" s="26"/>
      <c r="F27" s="27">
        <f>SUM(F25:F26)</f>
        <v>3742568</v>
      </c>
      <c r="G27" s="28"/>
      <c r="H27" s="27">
        <f>SUM(H25:H26)</f>
        <v>3634447</v>
      </c>
      <c r="I27" s="28"/>
      <c r="J27" s="27">
        <f>SUM(J25:J26)</f>
        <v>666918</v>
      </c>
      <c r="K27" s="28"/>
      <c r="L27" s="27">
        <f>SUM(L25:L26)</f>
        <v>1226106</v>
      </c>
    </row>
    <row r="28" spans="1:12" ht="6.6" customHeight="1">
      <c r="A28" s="4"/>
      <c r="B28" s="5"/>
      <c r="C28" s="5"/>
      <c r="D28" s="6"/>
      <c r="E28" s="6"/>
      <c r="G28" s="8"/>
      <c r="I28" s="9"/>
      <c r="J28" s="8"/>
      <c r="K28" s="8"/>
      <c r="L28" s="8"/>
    </row>
    <row r="29" spans="1:12" ht="18.75" customHeight="1">
      <c r="A29" s="5" t="s">
        <v>253</v>
      </c>
      <c r="C29" s="5"/>
      <c r="D29" s="26"/>
      <c r="E29" s="26"/>
      <c r="F29" s="29"/>
      <c r="G29" s="29"/>
      <c r="H29" s="29"/>
      <c r="I29" s="29"/>
      <c r="J29" s="29"/>
      <c r="K29" s="30"/>
      <c r="L29" s="29"/>
    </row>
    <row r="30" spans="1:12" ht="18.75" customHeight="1">
      <c r="A30" s="31" t="s">
        <v>88</v>
      </c>
      <c r="C30" s="5"/>
      <c r="D30" s="26"/>
      <c r="E30" s="26"/>
      <c r="F30" s="21"/>
      <c r="G30" s="29"/>
      <c r="H30" s="21"/>
      <c r="I30" s="29"/>
      <c r="J30" s="21"/>
      <c r="K30" s="29"/>
      <c r="L30" s="21"/>
    </row>
    <row r="31" spans="1:12" ht="18.75" customHeight="1">
      <c r="A31" s="7" t="s">
        <v>123</v>
      </c>
      <c r="F31" s="19">
        <v>2567178</v>
      </c>
      <c r="G31" s="29"/>
      <c r="H31" s="19">
        <v>2165427</v>
      </c>
      <c r="I31" s="29"/>
      <c r="J31" s="19">
        <v>0</v>
      </c>
      <c r="K31" s="30"/>
      <c r="L31" s="19">
        <v>0</v>
      </c>
    </row>
    <row r="32" spans="1:12" ht="18.75" customHeight="1">
      <c r="A32" s="7" t="s">
        <v>214</v>
      </c>
      <c r="F32" s="19">
        <v>-553227</v>
      </c>
      <c r="G32" s="29"/>
      <c r="H32" s="19">
        <v>1433967</v>
      </c>
      <c r="I32" s="29"/>
      <c r="J32" s="19">
        <v>0</v>
      </c>
      <c r="K32" s="30"/>
      <c r="L32" s="19">
        <v>0</v>
      </c>
    </row>
    <row r="33" spans="1:12" ht="18.75" customHeight="1">
      <c r="A33" s="7" t="s">
        <v>215</v>
      </c>
      <c r="G33" s="7"/>
    </row>
    <row r="34" spans="1:12" ht="18.75" customHeight="1">
      <c r="A34" s="7" t="s">
        <v>131</v>
      </c>
      <c r="B34" s="7" t="s">
        <v>137</v>
      </c>
      <c r="D34" s="25">
        <v>4</v>
      </c>
      <c r="F34" s="19">
        <v>-284754</v>
      </c>
      <c r="G34" s="29"/>
      <c r="H34" s="19">
        <v>1767302</v>
      </c>
      <c r="I34" s="29"/>
      <c r="J34" s="19">
        <v>0</v>
      </c>
      <c r="K34" s="30"/>
      <c r="L34" s="19">
        <v>0</v>
      </c>
    </row>
    <row r="35" spans="1:12" ht="18.75" customHeight="1">
      <c r="A35" s="7" t="s">
        <v>188</v>
      </c>
      <c r="G35" s="7"/>
    </row>
    <row r="36" spans="1:12" ht="18.75" customHeight="1">
      <c r="B36" s="7" t="s">
        <v>209</v>
      </c>
      <c r="F36" s="19">
        <v>13036</v>
      </c>
      <c r="G36" s="29"/>
      <c r="H36" s="19">
        <v>-150285</v>
      </c>
      <c r="I36" s="29"/>
      <c r="J36" s="19">
        <v>0</v>
      </c>
      <c r="K36" s="30"/>
      <c r="L36" s="19">
        <v>0</v>
      </c>
    </row>
    <row r="37" spans="1:12" s="5" customFormat="1" ht="18.75" customHeight="1">
      <c r="A37" s="5" t="s">
        <v>89</v>
      </c>
      <c r="D37" s="25"/>
      <c r="E37" s="25"/>
      <c r="F37" s="32"/>
      <c r="H37" s="32"/>
      <c r="J37" s="32"/>
      <c r="L37" s="32"/>
    </row>
    <row r="38" spans="1:12" s="5" customFormat="1" ht="18.75" customHeight="1">
      <c r="B38" s="5" t="s">
        <v>90</v>
      </c>
      <c r="D38" s="26"/>
      <c r="E38" s="26"/>
      <c r="F38" s="33">
        <f>SUM(F31:F36)</f>
        <v>1742233</v>
      </c>
      <c r="G38" s="29"/>
      <c r="H38" s="33">
        <f>SUM(H31:H36)</f>
        <v>5216411</v>
      </c>
      <c r="I38" s="29"/>
      <c r="J38" s="33">
        <f>SUM(J31:J36)</f>
        <v>0</v>
      </c>
      <c r="K38" s="29"/>
      <c r="L38" s="33">
        <f>SUM(L31:L36)</f>
        <v>0</v>
      </c>
    </row>
    <row r="39" spans="1:12" ht="6.6" customHeight="1">
      <c r="A39" s="4"/>
      <c r="B39" s="5"/>
      <c r="C39" s="5"/>
      <c r="D39" s="6"/>
      <c r="E39" s="6"/>
      <c r="G39" s="8"/>
      <c r="I39" s="9"/>
      <c r="J39" s="8"/>
      <c r="K39" s="8"/>
      <c r="L39" s="8"/>
    </row>
    <row r="40" spans="1:12" s="5" customFormat="1" ht="18.75" customHeight="1">
      <c r="A40" s="31" t="s">
        <v>208</v>
      </c>
      <c r="D40" s="26"/>
      <c r="E40" s="26"/>
      <c r="F40" s="21"/>
      <c r="G40" s="29"/>
      <c r="H40" s="21"/>
      <c r="I40" s="29"/>
      <c r="J40" s="21"/>
      <c r="K40" s="29"/>
      <c r="L40" s="21"/>
    </row>
    <row r="41" spans="1:12" s="5" customFormat="1" ht="18.75" customHeight="1">
      <c r="A41" s="7" t="s">
        <v>256</v>
      </c>
      <c r="D41" s="26"/>
      <c r="E41" s="26"/>
      <c r="F41" s="21"/>
      <c r="G41" s="29"/>
      <c r="H41" s="21"/>
    </row>
    <row r="42" spans="1:12" s="5" customFormat="1" ht="18.75" customHeight="1">
      <c r="A42" s="7" t="s">
        <v>131</v>
      </c>
      <c r="B42" s="7" t="s">
        <v>216</v>
      </c>
      <c r="D42" s="25"/>
      <c r="E42" s="25"/>
      <c r="F42" s="19">
        <v>-665625</v>
      </c>
      <c r="G42" s="29"/>
      <c r="H42" s="19">
        <v>217831</v>
      </c>
      <c r="I42" s="30"/>
      <c r="J42" s="19">
        <v>-594137</v>
      </c>
      <c r="K42" s="30"/>
      <c r="L42" s="19">
        <v>537009</v>
      </c>
    </row>
    <row r="43" spans="1:12" s="5" customFormat="1" ht="18.75" customHeight="1">
      <c r="A43" s="7" t="s">
        <v>189</v>
      </c>
      <c r="B43" s="7"/>
      <c r="D43" s="25"/>
      <c r="E43" s="25"/>
      <c r="F43" s="19">
        <v>0</v>
      </c>
      <c r="G43" s="29"/>
      <c r="H43" s="19">
        <v>1930</v>
      </c>
      <c r="I43" s="30"/>
      <c r="J43" s="19">
        <v>0</v>
      </c>
      <c r="K43" s="30"/>
      <c r="L43" s="19">
        <v>0</v>
      </c>
    </row>
    <row r="44" spans="1:12" s="5" customFormat="1" ht="18.75" customHeight="1">
      <c r="A44" s="7" t="s">
        <v>215</v>
      </c>
      <c r="B44" s="7"/>
      <c r="D44" s="25"/>
      <c r="E44" s="25"/>
      <c r="F44" s="19"/>
      <c r="G44" s="29"/>
      <c r="H44" s="19"/>
      <c r="J44" s="19"/>
      <c r="L44" s="19"/>
    </row>
    <row r="45" spans="1:12" s="5" customFormat="1" ht="18.75" customHeight="1">
      <c r="A45" s="7" t="s">
        <v>131</v>
      </c>
      <c r="B45" s="7" t="s">
        <v>137</v>
      </c>
      <c r="D45" s="25">
        <v>4</v>
      </c>
      <c r="E45" s="25"/>
      <c r="F45" s="19">
        <v>-7058</v>
      </c>
      <c r="G45" s="29"/>
      <c r="H45" s="19">
        <v>11689</v>
      </c>
      <c r="I45" s="30"/>
      <c r="J45" s="19">
        <v>0</v>
      </c>
      <c r="K45" s="30"/>
      <c r="L45" s="19">
        <v>0</v>
      </c>
    </row>
    <row r="46" spans="1:12" s="5" customFormat="1" ht="18.75" customHeight="1">
      <c r="A46" s="7" t="s">
        <v>124</v>
      </c>
      <c r="B46" s="7"/>
      <c r="D46" s="25"/>
      <c r="E46" s="25"/>
    </row>
    <row r="47" spans="1:12" s="5" customFormat="1" ht="18.75" customHeight="1">
      <c r="A47" s="7"/>
      <c r="B47" s="7" t="s">
        <v>209</v>
      </c>
      <c r="D47" s="25"/>
      <c r="E47" s="25"/>
      <c r="F47" s="19">
        <v>118572</v>
      </c>
      <c r="G47" s="29"/>
      <c r="H47" s="19">
        <v>-107792</v>
      </c>
      <c r="I47" s="30"/>
      <c r="J47" s="19">
        <v>118827</v>
      </c>
      <c r="K47" s="30"/>
      <c r="L47" s="19">
        <v>-107402</v>
      </c>
    </row>
    <row r="48" spans="1:12" s="5" customFormat="1" ht="18.75" customHeight="1">
      <c r="A48" s="5" t="s">
        <v>210</v>
      </c>
      <c r="D48" s="26"/>
      <c r="E48" s="26"/>
      <c r="F48" s="34">
        <f>SUM(F42:F47)</f>
        <v>-554111</v>
      </c>
      <c r="G48" s="29"/>
      <c r="H48" s="34">
        <f>SUM(H42:H47)</f>
        <v>123658</v>
      </c>
      <c r="I48" s="29"/>
      <c r="J48" s="34">
        <f>SUM(J42:J47)</f>
        <v>-475310</v>
      </c>
      <c r="K48" s="29"/>
      <c r="L48" s="34">
        <f>SUM(L42:L47)</f>
        <v>429607</v>
      </c>
    </row>
    <row r="49" spans="1:12" s="5" customFormat="1" ht="18.75" customHeight="1">
      <c r="A49" s="5" t="s">
        <v>138</v>
      </c>
      <c r="D49" s="26"/>
      <c r="E49" s="26"/>
      <c r="F49" s="36">
        <f>F38+F48</f>
        <v>1188122</v>
      </c>
      <c r="G49" s="29"/>
      <c r="H49" s="36">
        <f>H38+H48</f>
        <v>5340069</v>
      </c>
      <c r="I49" s="29"/>
      <c r="J49" s="36">
        <f>J38+J48</f>
        <v>-475310</v>
      </c>
      <c r="K49" s="29"/>
      <c r="L49" s="36">
        <f>L38+L48</f>
        <v>429607</v>
      </c>
    </row>
    <row r="50" spans="1:12" ht="18.75" customHeight="1" thickBot="1">
      <c r="A50" s="5" t="s">
        <v>259</v>
      </c>
      <c r="F50" s="37">
        <f>F27+F49</f>
        <v>4930690</v>
      </c>
      <c r="G50" s="29"/>
      <c r="H50" s="37">
        <f>H27+H49</f>
        <v>8974516</v>
      </c>
      <c r="I50" s="35"/>
      <c r="J50" s="37">
        <f>J27+J49</f>
        <v>191608</v>
      </c>
      <c r="K50" s="38"/>
      <c r="L50" s="37">
        <f>L27+L49</f>
        <v>1655713</v>
      </c>
    </row>
    <row r="51" spans="1:12" ht="6.6" customHeight="1" thickTop="1">
      <c r="A51" s="4"/>
      <c r="B51" s="5"/>
      <c r="C51" s="5"/>
      <c r="D51" s="6"/>
      <c r="E51" s="6"/>
      <c r="G51" s="8"/>
      <c r="I51" s="9"/>
      <c r="J51" s="8"/>
      <c r="K51" s="8"/>
      <c r="L51" s="8"/>
    </row>
    <row r="52" spans="1:12" ht="18.75" customHeight="1">
      <c r="A52" s="39" t="s">
        <v>64</v>
      </c>
      <c r="B52" s="40"/>
      <c r="C52" s="40"/>
      <c r="D52" s="51"/>
      <c r="E52" s="51"/>
      <c r="F52" s="41"/>
      <c r="G52" s="42"/>
      <c r="H52" s="41"/>
      <c r="J52" s="41"/>
      <c r="L52" s="41"/>
    </row>
    <row r="53" spans="1:12" ht="18.75" customHeight="1">
      <c r="A53" s="13"/>
      <c r="B53" s="40" t="s">
        <v>198</v>
      </c>
      <c r="C53" s="40"/>
      <c r="F53" s="19">
        <v>3572519</v>
      </c>
      <c r="G53" s="41"/>
      <c r="H53" s="19">
        <v>3775451</v>
      </c>
      <c r="I53" s="41"/>
      <c r="J53" s="19">
        <v>666918</v>
      </c>
      <c r="K53" s="41"/>
      <c r="L53" s="19">
        <v>1226106</v>
      </c>
    </row>
    <row r="54" spans="1:12" ht="18.75" customHeight="1">
      <c r="A54" s="43"/>
      <c r="B54" s="40" t="s">
        <v>29</v>
      </c>
      <c r="C54" s="40"/>
      <c r="F54" s="19">
        <v>170049</v>
      </c>
      <c r="G54" s="41"/>
      <c r="H54" s="19">
        <v>-141004</v>
      </c>
      <c r="I54" s="41"/>
      <c r="J54" s="19">
        <v>0</v>
      </c>
      <c r="K54" s="41"/>
      <c r="L54" s="19">
        <v>0</v>
      </c>
    </row>
    <row r="55" spans="1:12" ht="18.75" customHeight="1" thickBot="1">
      <c r="A55" s="44" t="s">
        <v>252</v>
      </c>
      <c r="B55" s="40"/>
      <c r="C55" s="40"/>
      <c r="F55" s="45">
        <f>SUM(F53:F54)</f>
        <v>3742568</v>
      </c>
      <c r="G55" s="41"/>
      <c r="H55" s="45">
        <f>SUM(H53:H54)</f>
        <v>3634447</v>
      </c>
      <c r="I55" s="41"/>
      <c r="J55" s="45">
        <f>SUM(J53:J54)</f>
        <v>666918</v>
      </c>
      <c r="K55" s="41"/>
      <c r="L55" s="45">
        <f>SUM(L53:L54)</f>
        <v>1226106</v>
      </c>
    </row>
    <row r="56" spans="1:12" ht="6.6" customHeight="1" thickTop="1">
      <c r="A56" s="4"/>
      <c r="B56" s="5"/>
      <c r="C56" s="5"/>
      <c r="D56" s="6"/>
      <c r="E56" s="6"/>
      <c r="G56" s="8"/>
      <c r="I56" s="9"/>
      <c r="J56" s="8"/>
      <c r="K56" s="8"/>
      <c r="L56" s="8"/>
    </row>
    <row r="57" spans="1:12" ht="18.75" customHeight="1">
      <c r="A57" s="39" t="s">
        <v>258</v>
      </c>
      <c r="B57" s="40"/>
      <c r="C57" s="40"/>
      <c r="D57" s="51"/>
      <c r="E57" s="51"/>
      <c r="F57" s="41"/>
      <c r="G57" s="42"/>
      <c r="H57" s="41"/>
      <c r="J57" s="41"/>
      <c r="L57" s="41"/>
    </row>
    <row r="58" spans="1:12" ht="18.75" customHeight="1">
      <c r="A58" s="13"/>
      <c r="B58" s="40" t="s">
        <v>198</v>
      </c>
      <c r="C58" s="40"/>
      <c r="F58" s="19">
        <v>4780165</v>
      </c>
      <c r="G58" s="41"/>
      <c r="H58" s="19">
        <v>8802595</v>
      </c>
      <c r="I58" s="41"/>
      <c r="J58" s="19">
        <v>191608</v>
      </c>
      <c r="K58" s="41"/>
      <c r="L58" s="19">
        <v>1655713</v>
      </c>
    </row>
    <row r="59" spans="1:12" ht="18.75" customHeight="1">
      <c r="A59" s="43"/>
      <c r="B59" s="40" t="s">
        <v>29</v>
      </c>
      <c r="C59" s="40"/>
      <c r="F59" s="19">
        <v>150525</v>
      </c>
      <c r="G59" s="42"/>
      <c r="H59" s="19">
        <v>171921</v>
      </c>
      <c r="J59" s="19">
        <v>0</v>
      </c>
      <c r="L59" s="19">
        <v>0</v>
      </c>
    </row>
    <row r="60" spans="1:12" ht="18.75" customHeight="1" thickBot="1">
      <c r="A60" s="44" t="s">
        <v>259</v>
      </c>
      <c r="B60" s="40"/>
      <c r="C60" s="40"/>
      <c r="F60" s="45">
        <f>SUM(F58:F59)</f>
        <v>4930690</v>
      </c>
      <c r="G60" s="41"/>
      <c r="H60" s="45">
        <f>SUM(H58:H59)</f>
        <v>8974516</v>
      </c>
      <c r="I60" s="41"/>
      <c r="J60" s="45">
        <f>SUM(J58:J59)</f>
        <v>191608</v>
      </c>
      <c r="K60" s="41"/>
      <c r="L60" s="45">
        <f>SUM(L58:L59)</f>
        <v>1655713</v>
      </c>
    </row>
    <row r="61" spans="1:12" ht="6.6" customHeight="1" thickTop="1">
      <c r="A61" s="4"/>
      <c r="B61" s="5"/>
      <c r="C61" s="5"/>
      <c r="D61" s="6"/>
      <c r="E61" s="6"/>
      <c r="G61" s="8"/>
      <c r="I61" s="9"/>
      <c r="J61" s="8"/>
      <c r="K61" s="8"/>
      <c r="L61" s="8"/>
    </row>
    <row r="62" spans="1:12" s="5" customFormat="1" ht="18.75" customHeight="1" thickBot="1">
      <c r="A62" s="46" t="s">
        <v>260</v>
      </c>
      <c r="D62" s="25"/>
      <c r="E62" s="25"/>
      <c r="F62" s="47">
        <f>F53/2174999.985</f>
        <v>1.6425374825922125</v>
      </c>
      <c r="G62" s="48"/>
      <c r="H62" s="47">
        <v>2.06</v>
      </c>
      <c r="I62" s="48"/>
      <c r="J62" s="47">
        <f>J53/2174999.985</f>
        <v>0.30662896763192393</v>
      </c>
      <c r="K62" s="48"/>
      <c r="L62" s="47">
        <v>0.67</v>
      </c>
    </row>
    <row r="63" spans="1:12" ht="18" customHeight="1" thickTop="1"/>
    <row r="65" spans="6:12" ht="18" customHeight="1">
      <c r="F65" s="41"/>
      <c r="H65" s="41"/>
      <c r="J65" s="41"/>
      <c r="L65" s="41"/>
    </row>
    <row r="66" spans="6:12" ht="18" customHeight="1">
      <c r="F66" s="41"/>
      <c r="H66" s="41"/>
      <c r="J66" s="41"/>
      <c r="L66" s="41"/>
    </row>
  </sheetData>
  <mergeCells count="9">
    <mergeCell ref="F7:H7"/>
    <mergeCell ref="J7:L7"/>
    <mergeCell ref="F9:L9"/>
    <mergeCell ref="F4:H4"/>
    <mergeCell ref="J4:L4"/>
    <mergeCell ref="F5:H5"/>
    <mergeCell ref="J5:L5"/>
    <mergeCell ref="F6:H6"/>
    <mergeCell ref="J6:L6"/>
  </mergeCells>
  <pageMargins left="0.8" right="0.8" top="0.48" bottom="0.5" header="0.5" footer="0.5"/>
  <pageSetup paperSize="9" scale="66" firstPageNumber="6" fitToHeight="0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2"/>
  <sheetViews>
    <sheetView view="pageBreakPreview" zoomScale="90" zoomScaleNormal="85" zoomScaleSheetLayoutView="90" workbookViewId="0"/>
  </sheetViews>
  <sheetFormatPr defaultColWidth="9.09765625" defaultRowHeight="18" customHeight="1"/>
  <cols>
    <col min="1" max="2" width="2.3984375" style="60" customWidth="1"/>
    <col min="3" max="3" width="45.59765625" style="60" customWidth="1"/>
    <col min="4" max="4" width="4.09765625" style="60" customWidth="1"/>
    <col min="5" max="5" width="11.3984375" style="60" customWidth="1"/>
    <col min="6" max="6" width="0.8984375" style="60" customWidth="1"/>
    <col min="7" max="7" width="11.3984375" style="60" customWidth="1"/>
    <col min="8" max="8" width="0.8984375" style="60" customWidth="1"/>
    <col min="9" max="9" width="11.3984375" style="60" customWidth="1"/>
    <col min="10" max="10" width="0.8984375" style="60" customWidth="1"/>
    <col min="11" max="11" width="11.3984375" style="60" customWidth="1"/>
    <col min="12" max="12" width="0.8984375" style="60" customWidth="1"/>
    <col min="13" max="13" width="11.3984375" style="60" customWidth="1"/>
    <col min="14" max="14" width="0.8984375" style="60" customWidth="1"/>
    <col min="15" max="15" width="13.09765625" style="60" customWidth="1"/>
    <col min="16" max="16" width="0.8984375" style="60" customWidth="1"/>
    <col min="17" max="17" width="11.3984375" style="60" customWidth="1"/>
    <col min="18" max="18" width="0.8984375" style="60" customWidth="1"/>
    <col min="19" max="19" width="14.8984375" style="60" customWidth="1"/>
    <col min="20" max="20" width="0.8984375" style="60" customWidth="1"/>
    <col min="21" max="21" width="14.8984375" style="60" customWidth="1"/>
    <col min="22" max="22" width="0.8984375" style="60" customWidth="1"/>
    <col min="23" max="23" width="11.3984375" style="60" customWidth="1"/>
    <col min="24" max="24" width="0.8984375" style="60" customWidth="1"/>
    <col min="25" max="25" width="12.09765625" style="60" bestFit="1" customWidth="1"/>
    <col min="26" max="26" width="0.8984375" style="60" customWidth="1"/>
    <col min="27" max="27" width="11.3984375" style="60" customWidth="1"/>
    <col min="28" max="28" width="0.8984375" style="60" customWidth="1"/>
    <col min="29" max="29" width="12.09765625" style="60" bestFit="1" customWidth="1"/>
    <col min="30" max="16384" width="9.09765625" style="60"/>
  </cols>
  <sheetData>
    <row r="1" spans="1:29" s="1" customFormat="1" ht="18" customHeight="1">
      <c r="A1" s="107" t="s">
        <v>115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29" ht="18" customHeight="1">
      <c r="A2" s="106" t="s">
        <v>82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53"/>
    </row>
    <row r="3" spans="1:29" ht="18" customHeight="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53"/>
      <c r="AB3" s="53"/>
      <c r="AC3" s="53"/>
    </row>
    <row r="4" spans="1:29" ht="18" customHeight="1">
      <c r="A4" s="53"/>
      <c r="B4" s="53"/>
      <c r="C4" s="53"/>
      <c r="D4" s="53"/>
      <c r="E4" s="173" t="s">
        <v>113</v>
      </c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</row>
    <row r="5" spans="1:29" ht="18" customHeight="1">
      <c r="A5" s="62"/>
      <c r="B5" s="62"/>
      <c r="C5" s="62"/>
      <c r="D5" s="62"/>
      <c r="E5" s="63"/>
      <c r="F5" s="63"/>
      <c r="I5" s="176" t="s">
        <v>36</v>
      </c>
      <c r="J5" s="176"/>
      <c r="K5" s="176"/>
      <c r="L5" s="64"/>
      <c r="M5" s="176" t="s">
        <v>92</v>
      </c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64"/>
      <c r="Z5" s="64"/>
      <c r="AA5" s="64"/>
      <c r="AB5" s="64"/>
      <c r="AC5" s="63"/>
    </row>
    <row r="6" spans="1:29" ht="18" customHeight="1">
      <c r="A6" s="62"/>
      <c r="B6" s="62"/>
      <c r="C6" s="62"/>
      <c r="D6" s="62"/>
      <c r="E6" s="63"/>
      <c r="F6" s="63"/>
      <c r="I6" s="18"/>
      <c r="J6" s="18"/>
      <c r="K6" s="18"/>
      <c r="L6" s="64"/>
      <c r="M6" s="18"/>
      <c r="N6" s="18"/>
      <c r="O6" s="18"/>
      <c r="P6" s="18"/>
      <c r="Q6" s="18"/>
      <c r="R6" s="18"/>
      <c r="S6" s="18" t="s">
        <v>72</v>
      </c>
      <c r="T6" s="18"/>
      <c r="U6" s="18"/>
      <c r="V6" s="18"/>
      <c r="W6" s="18"/>
      <c r="X6" s="64"/>
      <c r="Z6" s="64"/>
      <c r="AA6" s="64"/>
      <c r="AB6" s="64"/>
      <c r="AC6" s="63"/>
    </row>
    <row r="7" spans="1:29" ht="18" customHeight="1">
      <c r="A7" s="62"/>
      <c r="B7" s="62"/>
      <c r="C7" s="62"/>
      <c r="D7" s="62"/>
      <c r="E7" s="63"/>
      <c r="F7" s="63"/>
      <c r="I7" s="18"/>
      <c r="J7" s="18"/>
      <c r="K7" s="18"/>
      <c r="L7" s="64"/>
      <c r="M7" s="18"/>
      <c r="N7" s="18"/>
      <c r="O7" s="64"/>
      <c r="P7" s="18"/>
      <c r="Q7" s="18"/>
      <c r="R7" s="18"/>
      <c r="S7" s="18" t="s">
        <v>73</v>
      </c>
      <c r="T7" s="18"/>
      <c r="U7" s="18"/>
      <c r="V7" s="18"/>
      <c r="W7" s="18"/>
      <c r="X7" s="64"/>
      <c r="Z7" s="64"/>
      <c r="AA7" s="64"/>
      <c r="AB7" s="64"/>
      <c r="AC7" s="63"/>
    </row>
    <row r="8" spans="1:29" ht="18" customHeight="1">
      <c r="A8" s="62"/>
      <c r="B8" s="62"/>
      <c r="C8" s="62"/>
      <c r="D8" s="62"/>
      <c r="E8" s="63"/>
      <c r="F8" s="63"/>
      <c r="I8" s="64"/>
      <c r="J8" s="64"/>
      <c r="K8" s="64"/>
      <c r="L8" s="64"/>
      <c r="M8" s="64"/>
      <c r="N8" s="64"/>
      <c r="O8" s="64"/>
      <c r="P8" s="64"/>
      <c r="Q8" s="64"/>
      <c r="R8" s="64"/>
      <c r="S8" s="64" t="s">
        <v>144</v>
      </c>
      <c r="T8" s="64"/>
      <c r="U8" s="64"/>
      <c r="V8" s="64"/>
      <c r="W8" s="64"/>
      <c r="X8" s="64"/>
      <c r="Y8" s="64"/>
      <c r="Z8" s="64"/>
      <c r="AA8" s="64"/>
      <c r="AB8" s="64"/>
      <c r="AC8" s="64"/>
    </row>
    <row r="9" spans="1:29" ht="18" customHeight="1">
      <c r="A9" s="62"/>
      <c r="B9" s="62"/>
      <c r="C9" s="62"/>
      <c r="D9" s="62"/>
      <c r="E9" s="63"/>
      <c r="F9" s="63"/>
      <c r="I9" s="64"/>
      <c r="J9" s="64"/>
      <c r="K9" s="64"/>
      <c r="L9" s="64"/>
      <c r="M9" s="64"/>
      <c r="N9" s="64"/>
      <c r="O9" s="64"/>
      <c r="P9" s="64"/>
      <c r="Q9" s="64"/>
      <c r="R9" s="64"/>
      <c r="S9" s="64" t="s">
        <v>125</v>
      </c>
      <c r="T9" s="64"/>
      <c r="U9" s="64" t="s">
        <v>265</v>
      </c>
      <c r="V9" s="64"/>
      <c r="W9" s="64"/>
      <c r="X9" s="64"/>
      <c r="Y9" s="64" t="s">
        <v>104</v>
      </c>
      <c r="Z9" s="64"/>
      <c r="AA9" s="64"/>
      <c r="AB9" s="64"/>
      <c r="AC9" s="64"/>
    </row>
    <row r="10" spans="1:29" ht="18" customHeight="1">
      <c r="A10" s="62"/>
      <c r="B10" s="62"/>
      <c r="C10" s="62"/>
      <c r="D10" s="62"/>
      <c r="E10" s="64" t="s">
        <v>38</v>
      </c>
      <c r="F10" s="64"/>
      <c r="G10" s="64"/>
      <c r="H10" s="64"/>
      <c r="M10" s="64"/>
      <c r="N10" s="64"/>
      <c r="O10" s="64"/>
      <c r="P10" s="64"/>
      <c r="Q10" s="64" t="s">
        <v>172</v>
      </c>
      <c r="R10" s="64"/>
      <c r="S10" s="64" t="s">
        <v>126</v>
      </c>
      <c r="T10" s="64"/>
      <c r="U10" s="64" t="s">
        <v>77</v>
      </c>
      <c r="V10" s="64"/>
      <c r="W10" s="64" t="s">
        <v>62</v>
      </c>
      <c r="Y10" s="64" t="s">
        <v>39</v>
      </c>
      <c r="Z10" s="64"/>
      <c r="AA10" s="64" t="s">
        <v>40</v>
      </c>
      <c r="AC10" s="64"/>
    </row>
    <row r="11" spans="1:29" ht="18" customHeight="1">
      <c r="A11" s="63"/>
      <c r="B11" s="63"/>
      <c r="C11" s="65"/>
      <c r="D11" s="66"/>
      <c r="E11" s="64" t="s">
        <v>96</v>
      </c>
      <c r="F11" s="64"/>
      <c r="G11" s="64" t="s">
        <v>41</v>
      </c>
      <c r="H11" s="64"/>
      <c r="I11" s="64"/>
      <c r="J11" s="64"/>
      <c r="K11" s="64"/>
      <c r="L11" s="64"/>
      <c r="M11" s="64" t="s">
        <v>164</v>
      </c>
      <c r="N11" s="64"/>
      <c r="O11" s="64" t="s">
        <v>166</v>
      </c>
      <c r="P11" s="64"/>
      <c r="Q11" s="64" t="s">
        <v>173</v>
      </c>
      <c r="R11" s="64"/>
      <c r="S11" s="64" t="s">
        <v>127</v>
      </c>
      <c r="T11" s="64"/>
      <c r="U11" s="64" t="s">
        <v>78</v>
      </c>
      <c r="V11" s="64"/>
      <c r="W11" s="64" t="s">
        <v>97</v>
      </c>
      <c r="X11" s="64"/>
      <c r="Y11" s="64" t="s">
        <v>42</v>
      </c>
      <c r="Z11" s="64"/>
      <c r="AA11" s="64" t="s">
        <v>43</v>
      </c>
      <c r="AB11" s="64"/>
      <c r="AC11" s="64" t="s">
        <v>37</v>
      </c>
    </row>
    <row r="12" spans="1:29" ht="18" customHeight="1">
      <c r="A12" s="63"/>
      <c r="B12" s="63"/>
      <c r="C12" s="65"/>
      <c r="D12" s="66"/>
      <c r="E12" s="64" t="s">
        <v>44</v>
      </c>
      <c r="F12" s="64"/>
      <c r="G12" s="64" t="s">
        <v>45</v>
      </c>
      <c r="H12" s="64"/>
      <c r="I12" s="64" t="s">
        <v>46</v>
      </c>
      <c r="J12" s="64"/>
      <c r="K12" s="64" t="s">
        <v>47</v>
      </c>
      <c r="L12" s="64"/>
      <c r="M12" s="64" t="s">
        <v>165</v>
      </c>
      <c r="N12" s="64"/>
      <c r="O12" s="64" t="s">
        <v>165</v>
      </c>
      <c r="P12" s="64"/>
      <c r="Q12" s="64" t="s">
        <v>165</v>
      </c>
      <c r="R12" s="64"/>
      <c r="S12" s="64" t="s">
        <v>128</v>
      </c>
      <c r="T12" s="64"/>
      <c r="U12" s="64" t="s">
        <v>79</v>
      </c>
      <c r="V12" s="64"/>
      <c r="W12" s="64" t="s">
        <v>98</v>
      </c>
      <c r="X12" s="64"/>
      <c r="Y12" s="64" t="s">
        <v>99</v>
      </c>
      <c r="Z12" s="64"/>
      <c r="AA12" s="64" t="s">
        <v>48</v>
      </c>
      <c r="AB12" s="64"/>
      <c r="AC12" s="64" t="s">
        <v>49</v>
      </c>
    </row>
    <row r="13" spans="1:29" ht="18" customHeight="1">
      <c r="A13" s="63"/>
      <c r="B13" s="63"/>
      <c r="C13" s="63"/>
      <c r="D13" s="66"/>
      <c r="E13" s="171" t="s">
        <v>74</v>
      </c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67"/>
    </row>
    <row r="14" spans="1:29" ht="18" customHeight="1">
      <c r="A14" s="62" t="s">
        <v>227</v>
      </c>
      <c r="B14" s="62"/>
      <c r="C14" s="62"/>
      <c r="D14" s="66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</row>
    <row r="15" spans="1:29" ht="18" customHeight="1">
      <c r="A15" s="62" t="s">
        <v>180</v>
      </c>
      <c r="B15" s="62"/>
      <c r="C15" s="62"/>
      <c r="D15" s="66"/>
      <c r="E15" s="68">
        <v>14500000</v>
      </c>
      <c r="F15" s="68"/>
      <c r="G15" s="68">
        <v>1531778</v>
      </c>
      <c r="H15" s="68"/>
      <c r="I15" s="68">
        <v>1450000</v>
      </c>
      <c r="J15" s="68"/>
      <c r="K15" s="68">
        <v>57877668</v>
      </c>
      <c r="L15" s="68"/>
      <c r="M15" s="68">
        <v>-2327603</v>
      </c>
      <c r="N15" s="68"/>
      <c r="O15" s="68">
        <v>-1959671</v>
      </c>
      <c r="P15" s="68"/>
      <c r="Q15" s="68">
        <v>-335855</v>
      </c>
      <c r="R15" s="68"/>
      <c r="S15" s="68">
        <v>-405859</v>
      </c>
      <c r="T15" s="68"/>
      <c r="U15" s="68">
        <v>-40749</v>
      </c>
      <c r="V15" s="68"/>
      <c r="W15" s="68">
        <f>SUM(M15:V15)</f>
        <v>-5069737</v>
      </c>
      <c r="X15" s="69"/>
      <c r="Y15" s="68">
        <f>SUM(E15,G15,I15,K15,W15)</f>
        <v>70289709</v>
      </c>
      <c r="AA15" s="68">
        <v>7519832</v>
      </c>
      <c r="AC15" s="68">
        <f>SUM(Y15:AB15)</f>
        <v>77809541</v>
      </c>
    </row>
    <row r="16" spans="1:29" ht="9.6" customHeight="1">
      <c r="A16" s="62"/>
      <c r="B16" s="62"/>
      <c r="C16" s="62"/>
      <c r="D16" s="66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9"/>
      <c r="Y16" s="68"/>
      <c r="AA16" s="68"/>
      <c r="AC16" s="68"/>
    </row>
    <row r="17" spans="1:29" ht="18" customHeight="1">
      <c r="A17" s="131" t="s">
        <v>139</v>
      </c>
      <c r="B17" s="132"/>
      <c r="C17" s="132"/>
      <c r="D17" s="66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9"/>
      <c r="Y17" s="68"/>
      <c r="AA17" s="68"/>
      <c r="AC17" s="68"/>
    </row>
    <row r="18" spans="1:29" ht="18" customHeight="1">
      <c r="A18" s="133"/>
      <c r="B18" s="134" t="s">
        <v>229</v>
      </c>
      <c r="C18" s="135"/>
      <c r="D18" s="66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9"/>
      <c r="Y18" s="68"/>
      <c r="AA18" s="68"/>
      <c r="AC18" s="68"/>
    </row>
    <row r="19" spans="1:29" ht="18" customHeight="1">
      <c r="A19" s="133"/>
      <c r="B19" s="135" t="s">
        <v>230</v>
      </c>
      <c r="C19" s="135"/>
      <c r="D19" s="66"/>
      <c r="E19" s="69">
        <v>7250000</v>
      </c>
      <c r="F19" s="69"/>
      <c r="G19" s="69">
        <v>17748000</v>
      </c>
      <c r="H19" s="69"/>
      <c r="I19" s="69">
        <v>0</v>
      </c>
      <c r="J19" s="69"/>
      <c r="K19" s="69">
        <v>0</v>
      </c>
      <c r="L19" s="69"/>
      <c r="M19" s="69">
        <v>0</v>
      </c>
      <c r="N19" s="69"/>
      <c r="O19" s="69">
        <v>0</v>
      </c>
      <c r="P19" s="69"/>
      <c r="Q19" s="69">
        <v>0</v>
      </c>
      <c r="R19" s="69"/>
      <c r="S19" s="69">
        <v>0</v>
      </c>
      <c r="T19" s="69"/>
      <c r="U19" s="69">
        <v>0</v>
      </c>
      <c r="V19" s="69"/>
      <c r="W19" s="69">
        <f>SUM(M19:U19)</f>
        <v>0</v>
      </c>
      <c r="X19" s="69"/>
      <c r="Y19" s="69">
        <f>SUM(E19:K19,W19)</f>
        <v>24998000</v>
      </c>
      <c r="AA19" s="69">
        <v>0</v>
      </c>
      <c r="AC19" s="69">
        <f>Y19+AA19</f>
        <v>24998000</v>
      </c>
    </row>
    <row r="20" spans="1:29" ht="18" customHeight="1">
      <c r="A20" s="136"/>
      <c r="B20" s="136" t="s">
        <v>141</v>
      </c>
      <c r="C20" s="132"/>
      <c r="D20" s="66"/>
      <c r="E20" s="69">
        <v>0</v>
      </c>
      <c r="F20" s="69"/>
      <c r="G20" s="69">
        <v>0</v>
      </c>
      <c r="H20" s="69"/>
      <c r="I20" s="69">
        <v>0</v>
      </c>
      <c r="J20" s="69"/>
      <c r="K20" s="69">
        <v>-1957500</v>
      </c>
      <c r="L20" s="69"/>
      <c r="M20" s="69">
        <v>0</v>
      </c>
      <c r="N20" s="69"/>
      <c r="O20" s="69">
        <v>0</v>
      </c>
      <c r="P20" s="69"/>
      <c r="Q20" s="69">
        <v>0</v>
      </c>
      <c r="R20" s="69"/>
      <c r="S20" s="69">
        <v>0</v>
      </c>
      <c r="T20" s="69"/>
      <c r="U20" s="69">
        <v>0</v>
      </c>
      <c r="V20" s="69"/>
      <c r="W20" s="69">
        <f>SUM(M20:U20)</f>
        <v>0</v>
      </c>
      <c r="X20" s="69"/>
      <c r="Y20" s="69">
        <f>SUM(E20:K20,W20)</f>
        <v>-1957500</v>
      </c>
      <c r="AA20" s="69">
        <v>-364368</v>
      </c>
      <c r="AC20" s="69">
        <f>Y20+AA20</f>
        <v>-2321868</v>
      </c>
    </row>
    <row r="21" spans="1:29" ht="18" customHeight="1">
      <c r="A21" s="136"/>
      <c r="B21" s="133" t="s">
        <v>233</v>
      </c>
      <c r="C21" s="132"/>
      <c r="D21" s="66"/>
      <c r="E21" s="34">
        <f>SUM(E19:E20)</f>
        <v>7250000</v>
      </c>
      <c r="F21" s="35"/>
      <c r="G21" s="34">
        <f t="shared" ref="G21:AC21" si="0">SUM(G19:G20)</f>
        <v>17748000</v>
      </c>
      <c r="H21" s="35"/>
      <c r="I21" s="34">
        <f t="shared" si="0"/>
        <v>0</v>
      </c>
      <c r="J21" s="35"/>
      <c r="K21" s="34">
        <f t="shared" si="0"/>
        <v>-1957500</v>
      </c>
      <c r="L21" s="35"/>
      <c r="M21" s="34">
        <f t="shared" si="0"/>
        <v>0</v>
      </c>
      <c r="N21" s="35"/>
      <c r="O21" s="34">
        <f t="shared" si="0"/>
        <v>0</v>
      </c>
      <c r="P21" s="35"/>
      <c r="Q21" s="34">
        <f t="shared" si="0"/>
        <v>0</v>
      </c>
      <c r="R21" s="35"/>
      <c r="S21" s="34">
        <f t="shared" si="0"/>
        <v>0</v>
      </c>
      <c r="T21" s="35"/>
      <c r="U21" s="34">
        <f t="shared" si="0"/>
        <v>0</v>
      </c>
      <c r="V21" s="35"/>
      <c r="W21" s="34">
        <f t="shared" si="0"/>
        <v>0</v>
      </c>
      <c r="X21" s="35"/>
      <c r="Y21" s="34">
        <f t="shared" si="0"/>
        <v>23040500</v>
      </c>
      <c r="Z21" s="35"/>
      <c r="AA21" s="34">
        <f t="shared" si="0"/>
        <v>-364368</v>
      </c>
      <c r="AB21" s="35"/>
      <c r="AC21" s="34">
        <f t="shared" si="0"/>
        <v>22676132</v>
      </c>
    </row>
    <row r="22" spans="1:29" ht="9" customHeight="1">
      <c r="A22" s="62"/>
      <c r="B22" s="62"/>
      <c r="C22" s="62"/>
      <c r="D22" s="66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8"/>
      <c r="Y22" s="69"/>
      <c r="Z22" s="68"/>
      <c r="AA22" s="69"/>
      <c r="AB22" s="68"/>
      <c r="AC22" s="69"/>
    </row>
    <row r="23" spans="1:29" ht="18" customHeight="1">
      <c r="A23" s="133"/>
      <c r="B23" s="134" t="s">
        <v>190</v>
      </c>
      <c r="C23" s="135"/>
      <c r="D23" s="66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9"/>
      <c r="Y23" s="68"/>
      <c r="AA23" s="68"/>
      <c r="AC23" s="68"/>
    </row>
    <row r="24" spans="1:29" ht="18" customHeight="1">
      <c r="A24" s="136"/>
      <c r="B24" s="136" t="s">
        <v>262</v>
      </c>
      <c r="C24" s="132"/>
      <c r="D24" s="66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AA24" s="69"/>
      <c r="AC24" s="69"/>
    </row>
    <row r="25" spans="1:29" ht="18" customHeight="1">
      <c r="A25" s="136"/>
      <c r="C25" s="136" t="s">
        <v>191</v>
      </c>
      <c r="D25" s="66"/>
      <c r="E25" s="69">
        <v>0</v>
      </c>
      <c r="F25" s="69"/>
      <c r="G25" s="69">
        <v>0</v>
      </c>
      <c r="H25" s="69"/>
      <c r="I25" s="69">
        <v>0</v>
      </c>
      <c r="J25" s="69"/>
      <c r="K25" s="69">
        <v>-18739</v>
      </c>
      <c r="L25" s="69"/>
      <c r="M25" s="69">
        <v>0</v>
      </c>
      <c r="N25" s="69"/>
      <c r="O25" s="69">
        <v>0</v>
      </c>
      <c r="P25" s="69"/>
      <c r="Q25" s="69">
        <v>0</v>
      </c>
      <c r="R25" s="69"/>
      <c r="S25" s="69">
        <v>0</v>
      </c>
      <c r="T25" s="69"/>
      <c r="U25" s="69">
        <v>0</v>
      </c>
      <c r="V25" s="69"/>
      <c r="W25" s="69">
        <f>SUM(M25:U25)</f>
        <v>0</v>
      </c>
      <c r="X25" s="69"/>
      <c r="Y25" s="69">
        <f>SUM(E25:K25,W25)</f>
        <v>-18739</v>
      </c>
      <c r="AA25" s="69">
        <v>-26089</v>
      </c>
      <c r="AC25" s="69">
        <f>Y25+AA25</f>
        <v>-44828</v>
      </c>
    </row>
    <row r="26" spans="1:29" ht="18" customHeight="1">
      <c r="A26" s="136"/>
      <c r="B26" s="133" t="s">
        <v>192</v>
      </c>
      <c r="C26" s="132"/>
      <c r="D26" s="66"/>
      <c r="E26" s="34">
        <f>SUM(E25)</f>
        <v>0</v>
      </c>
      <c r="F26" s="140"/>
      <c r="G26" s="34">
        <f>SUM(G25)</f>
        <v>0</v>
      </c>
      <c r="H26" s="140"/>
      <c r="I26" s="34">
        <f>SUM(I25)</f>
        <v>0</v>
      </c>
      <c r="J26" s="35"/>
      <c r="K26" s="34">
        <f>SUM(K25)</f>
        <v>-18739</v>
      </c>
      <c r="L26" s="35"/>
      <c r="M26" s="34">
        <f>SUM(M25)</f>
        <v>0</v>
      </c>
      <c r="N26" s="35"/>
      <c r="O26" s="34">
        <f>SUM(O25)</f>
        <v>0</v>
      </c>
      <c r="P26" s="35"/>
      <c r="Q26" s="34">
        <f>SUM(Q25)</f>
        <v>0</v>
      </c>
      <c r="R26" s="35"/>
      <c r="S26" s="34">
        <f>SUM(S25)</f>
        <v>0</v>
      </c>
      <c r="T26" s="35"/>
      <c r="U26" s="34">
        <f>SUM(U25)</f>
        <v>0</v>
      </c>
      <c r="V26" s="129"/>
      <c r="W26" s="34">
        <f>SUM(W25)</f>
        <v>0</v>
      </c>
      <c r="X26" s="128"/>
      <c r="Y26" s="34">
        <f>SUM(Y25)</f>
        <v>-18739</v>
      </c>
      <c r="Z26" s="129"/>
      <c r="AA26" s="34">
        <f>SUM(AA25)</f>
        <v>-26089</v>
      </c>
      <c r="AB26" s="69"/>
      <c r="AC26" s="34">
        <f>SUM(AC25)</f>
        <v>-44828</v>
      </c>
    </row>
    <row r="27" spans="1:29" ht="9" customHeight="1">
      <c r="A27" s="62"/>
      <c r="B27" s="62"/>
      <c r="C27" s="62"/>
      <c r="D27" s="66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8"/>
      <c r="Y27" s="69"/>
      <c r="Z27" s="68"/>
      <c r="AA27" s="69"/>
      <c r="AB27" s="68"/>
      <c r="AC27" s="69"/>
    </row>
    <row r="28" spans="1:29" ht="18" customHeight="1">
      <c r="A28" s="132" t="s">
        <v>181</v>
      </c>
      <c r="B28" s="62"/>
      <c r="C28" s="62"/>
      <c r="D28" s="66"/>
      <c r="E28" s="141">
        <f>E21+E26</f>
        <v>7250000</v>
      </c>
      <c r="F28" s="68"/>
      <c r="G28" s="141">
        <f>G21+G26</f>
        <v>17748000</v>
      </c>
      <c r="H28" s="68"/>
      <c r="I28" s="141">
        <f>I21+I26</f>
        <v>0</v>
      </c>
      <c r="J28" s="68"/>
      <c r="K28" s="141">
        <f>K21+K26</f>
        <v>-1976239</v>
      </c>
      <c r="L28" s="68"/>
      <c r="M28" s="141">
        <f>M21+M26</f>
        <v>0</v>
      </c>
      <c r="N28" s="68"/>
      <c r="O28" s="141">
        <f>O21+O26</f>
        <v>0</v>
      </c>
      <c r="P28" s="68"/>
      <c r="Q28" s="141">
        <f>Q21+Q26</f>
        <v>0</v>
      </c>
      <c r="R28" s="68"/>
      <c r="S28" s="141">
        <f>S21+S26</f>
        <v>0</v>
      </c>
      <c r="T28" s="68"/>
      <c r="U28" s="141">
        <f>U21+U26</f>
        <v>0</v>
      </c>
      <c r="V28" s="68"/>
      <c r="W28" s="141">
        <f>W21+W26</f>
        <v>0</v>
      </c>
      <c r="X28" s="68"/>
      <c r="Y28" s="141">
        <f>Y21+Y26</f>
        <v>23021761</v>
      </c>
      <c r="Z28" s="62"/>
      <c r="AA28" s="141">
        <f>AA21+AA26</f>
        <v>-390457</v>
      </c>
      <c r="AB28" s="62"/>
      <c r="AC28" s="141">
        <f>AC21+AC26</f>
        <v>22631304</v>
      </c>
    </row>
    <row r="29" spans="1:29" ht="9" customHeight="1">
      <c r="A29" s="62"/>
      <c r="B29" s="62"/>
      <c r="C29" s="62"/>
      <c r="D29" s="66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8"/>
      <c r="Y29" s="69"/>
      <c r="Z29" s="68"/>
      <c r="AA29" s="69"/>
      <c r="AB29" s="68"/>
      <c r="AC29" s="69"/>
    </row>
    <row r="30" spans="1:29" ht="18" customHeight="1">
      <c r="A30" s="62" t="s">
        <v>263</v>
      </c>
      <c r="B30" s="62"/>
      <c r="C30" s="62"/>
      <c r="D30" s="66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9"/>
      <c r="Y30" s="68"/>
      <c r="Z30" s="69"/>
      <c r="AA30" s="68"/>
      <c r="AB30" s="69"/>
      <c r="AC30" s="68"/>
    </row>
    <row r="31" spans="1:29" ht="18" customHeight="1">
      <c r="B31" s="60" t="s">
        <v>264</v>
      </c>
      <c r="D31" s="66"/>
      <c r="E31" s="69">
        <v>0</v>
      </c>
      <c r="F31" s="69"/>
      <c r="G31" s="69">
        <v>0</v>
      </c>
      <c r="H31" s="69"/>
      <c r="I31" s="69">
        <v>0</v>
      </c>
      <c r="J31" s="69"/>
      <c r="K31" s="69">
        <v>3775451</v>
      </c>
      <c r="L31" s="69"/>
      <c r="M31" s="69">
        <v>0</v>
      </c>
      <c r="N31" s="68"/>
      <c r="O31" s="69">
        <v>0</v>
      </c>
      <c r="P31" s="68"/>
      <c r="Q31" s="69">
        <v>0</v>
      </c>
      <c r="R31" s="68"/>
      <c r="S31" s="69">
        <v>0</v>
      </c>
      <c r="T31" s="68"/>
      <c r="U31" s="69">
        <v>0</v>
      </c>
      <c r="V31" s="68"/>
      <c r="W31" s="69">
        <v>0</v>
      </c>
      <c r="X31" s="69"/>
      <c r="Y31" s="69">
        <f>SUM(E31:K31,W31)</f>
        <v>3775451</v>
      </c>
      <c r="Z31" s="69"/>
      <c r="AA31" s="69">
        <v>-141004</v>
      </c>
      <c r="AB31" s="69"/>
      <c r="AC31" s="69">
        <f>Y31+AA31</f>
        <v>3634447</v>
      </c>
    </row>
    <row r="32" spans="1:29" ht="18" customHeight="1">
      <c r="B32" s="60" t="s">
        <v>253</v>
      </c>
      <c r="D32" s="66"/>
      <c r="E32" s="69">
        <v>0</v>
      </c>
      <c r="F32" s="69"/>
      <c r="G32" s="69">
        <v>0</v>
      </c>
      <c r="H32" s="69"/>
      <c r="I32" s="69">
        <v>0</v>
      </c>
      <c r="J32" s="69"/>
      <c r="K32" s="69">
        <v>0</v>
      </c>
      <c r="L32" s="69"/>
      <c r="M32" s="69">
        <v>2165427</v>
      </c>
      <c r="N32" s="69"/>
      <c r="O32" s="69">
        <v>110230</v>
      </c>
      <c r="P32" s="69"/>
      <c r="Q32" s="69">
        <v>970566</v>
      </c>
      <c r="R32" s="69"/>
      <c r="S32" s="69">
        <v>1778991</v>
      </c>
      <c r="T32" s="69"/>
      <c r="U32" s="69">
        <v>1930</v>
      </c>
      <c r="V32" s="128"/>
      <c r="W32" s="69">
        <f>SUM(M32:U32)</f>
        <v>5027144</v>
      </c>
      <c r="X32" s="128"/>
      <c r="Y32" s="69">
        <f>SUM(E32:K32,W32)</f>
        <v>5027144</v>
      </c>
      <c r="Z32" s="129"/>
      <c r="AA32" s="69">
        <v>312925</v>
      </c>
      <c r="AC32" s="69">
        <f>Y32+AA32</f>
        <v>5340069</v>
      </c>
    </row>
    <row r="33" spans="1:29" ht="18" customHeight="1">
      <c r="A33" s="62" t="s">
        <v>259</v>
      </c>
      <c r="B33" s="62"/>
      <c r="C33" s="62"/>
      <c r="D33" s="66"/>
      <c r="E33" s="70">
        <f t="shared" ref="E33:M33" si="1">SUM(E31:E32)</f>
        <v>0</v>
      </c>
      <c r="F33" s="130"/>
      <c r="G33" s="70">
        <f t="shared" si="1"/>
        <v>0</v>
      </c>
      <c r="H33" s="130"/>
      <c r="I33" s="70">
        <f t="shared" si="1"/>
        <v>0</v>
      </c>
      <c r="J33" s="71"/>
      <c r="K33" s="34">
        <f>SUM(K31:K32)</f>
        <v>3775451</v>
      </c>
      <c r="L33" s="71"/>
      <c r="M33" s="34">
        <f t="shared" si="1"/>
        <v>2165427</v>
      </c>
      <c r="N33" s="35"/>
      <c r="O33" s="34">
        <f>SUM(O31:O32)</f>
        <v>110230</v>
      </c>
      <c r="P33" s="35"/>
      <c r="Q33" s="34">
        <f t="shared" ref="Q33" si="2">SUM(Q31:Q32)</f>
        <v>970566</v>
      </c>
      <c r="R33" s="35"/>
      <c r="S33" s="34">
        <f>SUM(S31:S32)</f>
        <v>1778991</v>
      </c>
      <c r="T33" s="35"/>
      <c r="U33" s="34">
        <f>SUM(U31:U32)</f>
        <v>1930</v>
      </c>
      <c r="V33" s="129"/>
      <c r="W33" s="34">
        <f>SUM(W31:W32)</f>
        <v>5027144</v>
      </c>
      <c r="X33" s="128"/>
      <c r="Y33" s="34">
        <f>SUM(Y31:Y32)</f>
        <v>8802595</v>
      </c>
      <c r="Z33" s="129"/>
      <c r="AA33" s="34">
        <f>SUM(AA31:AA32)</f>
        <v>171921</v>
      </c>
      <c r="AB33" s="69"/>
      <c r="AC33" s="34">
        <f>SUM(AC31:AC32)</f>
        <v>8974516</v>
      </c>
    </row>
    <row r="34" spans="1:29" ht="18" customHeight="1">
      <c r="C34" s="62"/>
      <c r="D34" s="66"/>
      <c r="E34" s="69"/>
      <c r="F34" s="68"/>
      <c r="G34" s="69"/>
      <c r="H34" s="68"/>
      <c r="I34" s="69"/>
      <c r="J34" s="68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108"/>
      <c r="Y34" s="69"/>
      <c r="Z34" s="108"/>
      <c r="AA34" s="69"/>
      <c r="AB34" s="68"/>
      <c r="AC34" s="68"/>
    </row>
    <row r="35" spans="1:29" ht="18" customHeight="1" thickBot="1">
      <c r="A35" s="62" t="s">
        <v>228</v>
      </c>
      <c r="B35" s="62"/>
      <c r="D35" s="66"/>
      <c r="E35" s="142">
        <f>SUM(E15,E28,E33)</f>
        <v>21750000</v>
      </c>
      <c r="F35" s="68"/>
      <c r="G35" s="142">
        <f>SUM(G15,G28,G33)</f>
        <v>19279778</v>
      </c>
      <c r="H35" s="68"/>
      <c r="I35" s="142">
        <f>SUM(I15,I28,I33)</f>
        <v>1450000</v>
      </c>
      <c r="J35" s="68"/>
      <c r="K35" s="142">
        <f>SUM(K15,K28,K33)</f>
        <v>59676880</v>
      </c>
      <c r="L35" s="68"/>
      <c r="M35" s="142">
        <f>SUM(M15,M28,M33)</f>
        <v>-162176</v>
      </c>
      <c r="N35" s="68"/>
      <c r="O35" s="142">
        <f>SUM(O15,O28,O33)</f>
        <v>-1849441</v>
      </c>
      <c r="P35" s="68"/>
      <c r="Q35" s="142">
        <f>SUM(Q15,Q28,Q33)</f>
        <v>634711</v>
      </c>
      <c r="R35" s="68"/>
      <c r="S35" s="142">
        <f>SUM(S15,S28,S33)</f>
        <v>1373132</v>
      </c>
      <c r="T35" s="68"/>
      <c r="U35" s="142">
        <f>SUM(U15,U28,U33)</f>
        <v>-38819</v>
      </c>
      <c r="V35" s="68"/>
      <c r="W35" s="142">
        <f>SUM(W15,W28,W33)</f>
        <v>-42593</v>
      </c>
      <c r="Y35" s="142">
        <f>SUM(Y15,Y28,Y33)</f>
        <v>102114065</v>
      </c>
      <c r="AA35" s="142">
        <f>SUM(AA15,AA28,AA33)</f>
        <v>7301296</v>
      </c>
      <c r="AC35" s="142">
        <f>SUM(AC15,AC28,AC33)</f>
        <v>109415361</v>
      </c>
    </row>
    <row r="36" spans="1:29" ht="18" customHeight="1" thickTop="1">
      <c r="D36" s="66"/>
    </row>
    <row r="37" spans="1:29" ht="18" customHeight="1">
      <c r="Y37" s="69"/>
      <c r="AA37" s="69"/>
    </row>
    <row r="38" spans="1:29" ht="18" customHeight="1">
      <c r="E38" s="69"/>
      <c r="G38" s="69"/>
      <c r="I38" s="69"/>
      <c r="K38" s="69"/>
      <c r="W38" s="69"/>
      <c r="AC38" s="69"/>
    </row>
    <row r="39" spans="1:29" ht="18" customHeight="1">
      <c r="E39" s="69"/>
      <c r="G39" s="69"/>
      <c r="I39" s="69"/>
      <c r="K39" s="69"/>
      <c r="M39" s="69"/>
      <c r="O39" s="69"/>
      <c r="Q39" s="69"/>
      <c r="S39" s="69"/>
      <c r="U39" s="69"/>
      <c r="W39" s="69"/>
      <c r="Y39" s="69"/>
      <c r="AA39" s="69"/>
      <c r="AC39" s="69"/>
    </row>
    <row r="40" spans="1:29" ht="18" customHeight="1">
      <c r="W40" s="69"/>
      <c r="Y40" s="54"/>
      <c r="AA40" s="69"/>
      <c r="AC40" s="69"/>
    </row>
    <row r="41" spans="1:29" ht="18" customHeight="1">
      <c r="Y41" s="69"/>
      <c r="AA41" s="69"/>
    </row>
    <row r="42" spans="1:29" ht="18" customHeight="1">
      <c r="Y42" s="69"/>
    </row>
  </sheetData>
  <mergeCells count="4">
    <mergeCell ref="I5:K5"/>
    <mergeCell ref="E13:AB13"/>
    <mergeCell ref="M5:W5"/>
    <mergeCell ref="E4:AC4"/>
  </mergeCells>
  <pageMargins left="0.8" right="0.8" top="0.48" bottom="0.5" header="0.8" footer="0.5"/>
  <pageSetup paperSize="9" scale="54" firstPageNumber="7" fitToWidth="0" fitToHeight="0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101CB-CD1C-4CCB-B8E7-C5745D66784C}">
  <dimension ref="A1:AC43"/>
  <sheetViews>
    <sheetView view="pageBreakPreview" zoomScale="90" zoomScaleNormal="85" zoomScaleSheetLayoutView="90" workbookViewId="0"/>
  </sheetViews>
  <sheetFormatPr defaultColWidth="9.09765625" defaultRowHeight="18" customHeight="1"/>
  <cols>
    <col min="1" max="2" width="2.3984375" style="60" customWidth="1"/>
    <col min="3" max="3" width="45.3984375" style="60" customWidth="1"/>
    <col min="4" max="4" width="5.59765625" style="60" customWidth="1"/>
    <col min="5" max="5" width="11.3984375" style="60" customWidth="1"/>
    <col min="6" max="6" width="0.8984375" style="60" customWidth="1"/>
    <col min="7" max="7" width="11.3984375" style="60" customWidth="1"/>
    <col min="8" max="8" width="0.8984375" style="60" customWidth="1"/>
    <col min="9" max="9" width="11.3984375" style="60" customWidth="1"/>
    <col min="10" max="10" width="0.8984375" style="60" customWidth="1"/>
    <col min="11" max="11" width="11.3984375" style="60" customWidth="1"/>
    <col min="12" max="12" width="0.8984375" style="60" customWidth="1"/>
    <col min="13" max="13" width="11.3984375" style="60" customWidth="1"/>
    <col min="14" max="14" width="0.8984375" style="60" customWidth="1"/>
    <col min="15" max="15" width="13.09765625" style="60" customWidth="1"/>
    <col min="16" max="16" width="0.8984375" style="60" customWidth="1"/>
    <col min="17" max="17" width="11.3984375" style="60" customWidth="1"/>
    <col min="18" max="18" width="0.8984375" style="60" customWidth="1"/>
    <col min="19" max="19" width="14.8984375" style="60" customWidth="1"/>
    <col min="20" max="20" width="0.8984375" style="60" customWidth="1"/>
    <col min="21" max="21" width="14.8984375" style="60" customWidth="1"/>
    <col min="22" max="22" width="0.8984375" style="60" customWidth="1"/>
    <col min="23" max="23" width="11.3984375" style="60" customWidth="1"/>
    <col min="24" max="24" width="0.8984375" style="60" customWidth="1"/>
    <col min="25" max="25" width="12.19921875" style="60" bestFit="1" customWidth="1"/>
    <col min="26" max="26" width="0.8984375" style="60" customWidth="1"/>
    <col min="27" max="27" width="11.3984375" style="60" customWidth="1"/>
    <col min="28" max="28" width="0.8984375" style="60" customWidth="1"/>
    <col min="29" max="29" width="12.3984375" style="60" customWidth="1"/>
    <col min="30" max="16384" width="9.09765625" style="60"/>
  </cols>
  <sheetData>
    <row r="1" spans="1:29" s="1" customFormat="1" ht="18" customHeight="1">
      <c r="A1" s="107" t="s">
        <v>115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29" ht="18" customHeight="1">
      <c r="A2" s="106" t="s">
        <v>82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53"/>
    </row>
    <row r="3" spans="1:29" ht="18" customHeight="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53"/>
      <c r="AB3" s="53"/>
      <c r="AC3" s="53"/>
    </row>
    <row r="4" spans="1:29" ht="18" customHeight="1">
      <c r="A4" s="53"/>
      <c r="B4" s="53"/>
      <c r="C4" s="53"/>
      <c r="D4" s="53"/>
      <c r="E4" s="173" t="s">
        <v>113</v>
      </c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</row>
    <row r="5" spans="1:29" ht="18" customHeight="1">
      <c r="A5" s="62"/>
      <c r="B5" s="62"/>
      <c r="C5" s="62"/>
      <c r="D5" s="62"/>
      <c r="E5" s="63"/>
      <c r="F5" s="63"/>
      <c r="I5" s="176" t="s">
        <v>36</v>
      </c>
      <c r="J5" s="176"/>
      <c r="K5" s="176"/>
      <c r="L5" s="64"/>
      <c r="M5" s="176" t="s">
        <v>92</v>
      </c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64"/>
      <c r="Z5" s="64"/>
      <c r="AA5" s="64"/>
      <c r="AB5" s="64"/>
      <c r="AC5" s="63"/>
    </row>
    <row r="6" spans="1:29" ht="18" customHeight="1">
      <c r="A6" s="62"/>
      <c r="B6" s="62"/>
      <c r="C6" s="62"/>
      <c r="D6" s="62"/>
      <c r="E6" s="63"/>
      <c r="F6" s="63"/>
      <c r="I6" s="18"/>
      <c r="J6" s="18"/>
      <c r="K6" s="18"/>
      <c r="L6" s="64"/>
      <c r="M6" s="18"/>
      <c r="N6" s="18"/>
      <c r="O6" s="18"/>
      <c r="P6" s="18"/>
      <c r="Q6" s="18"/>
      <c r="R6" s="18"/>
      <c r="S6" s="18" t="s">
        <v>72</v>
      </c>
      <c r="T6" s="18"/>
      <c r="U6" s="18"/>
      <c r="V6" s="18"/>
      <c r="W6" s="18"/>
      <c r="X6" s="64"/>
      <c r="Z6" s="64"/>
      <c r="AA6" s="64"/>
      <c r="AB6" s="64"/>
      <c r="AC6" s="63"/>
    </row>
    <row r="7" spans="1:29" ht="18" customHeight="1">
      <c r="A7" s="62"/>
      <c r="B7" s="62"/>
      <c r="C7" s="62"/>
      <c r="D7" s="62"/>
      <c r="E7" s="63"/>
      <c r="F7" s="63"/>
      <c r="I7" s="18"/>
      <c r="J7" s="18"/>
      <c r="K7" s="18"/>
      <c r="L7" s="64"/>
      <c r="M7" s="18"/>
      <c r="N7" s="18"/>
      <c r="O7" s="64"/>
      <c r="P7" s="18"/>
      <c r="Q7" s="18"/>
      <c r="R7" s="18"/>
      <c r="S7" s="18" t="s">
        <v>73</v>
      </c>
      <c r="T7" s="18"/>
      <c r="U7" s="18"/>
      <c r="V7" s="18"/>
      <c r="W7" s="18"/>
      <c r="X7" s="64"/>
      <c r="Z7" s="64"/>
      <c r="AA7" s="64"/>
      <c r="AB7" s="64"/>
      <c r="AC7" s="63"/>
    </row>
    <row r="8" spans="1:29" ht="18" customHeight="1">
      <c r="A8" s="62"/>
      <c r="B8" s="62"/>
      <c r="C8" s="62"/>
      <c r="D8" s="62"/>
      <c r="E8" s="63"/>
      <c r="F8" s="63"/>
      <c r="I8" s="64"/>
      <c r="J8" s="64"/>
      <c r="K8" s="64"/>
      <c r="L8" s="64"/>
      <c r="M8" s="64"/>
      <c r="N8" s="64"/>
      <c r="O8" s="64"/>
      <c r="P8" s="64"/>
      <c r="Q8" s="64"/>
      <c r="R8" s="64"/>
      <c r="S8" s="64" t="s">
        <v>144</v>
      </c>
      <c r="T8" s="64"/>
      <c r="U8" s="64"/>
      <c r="V8" s="64"/>
      <c r="W8" s="64"/>
      <c r="X8" s="64"/>
      <c r="Y8" s="64"/>
      <c r="Z8" s="64"/>
      <c r="AA8" s="64"/>
      <c r="AB8" s="64"/>
      <c r="AC8" s="64"/>
    </row>
    <row r="9" spans="1:29" ht="18" customHeight="1">
      <c r="A9" s="62"/>
      <c r="B9" s="62"/>
      <c r="C9" s="62"/>
      <c r="D9" s="62"/>
      <c r="E9" s="63"/>
      <c r="F9" s="63"/>
      <c r="I9" s="64"/>
      <c r="J9" s="64"/>
      <c r="K9" s="64"/>
      <c r="L9" s="64"/>
      <c r="M9" s="64"/>
      <c r="N9" s="64"/>
      <c r="O9" s="64"/>
      <c r="P9" s="64"/>
      <c r="Q9" s="64"/>
      <c r="R9" s="64"/>
      <c r="S9" s="64" t="s">
        <v>125</v>
      </c>
      <c r="T9" s="64"/>
      <c r="U9" s="64" t="s">
        <v>80</v>
      </c>
      <c r="V9" s="64"/>
      <c r="W9" s="64"/>
      <c r="X9" s="64"/>
      <c r="Y9" s="64" t="s">
        <v>104</v>
      </c>
      <c r="Z9" s="64"/>
      <c r="AA9" s="64"/>
      <c r="AB9" s="64"/>
      <c r="AC9" s="64"/>
    </row>
    <row r="10" spans="1:29" ht="18" customHeight="1">
      <c r="A10" s="62"/>
      <c r="B10" s="62"/>
      <c r="C10" s="62"/>
      <c r="D10" s="62"/>
      <c r="E10" s="64" t="s">
        <v>38</v>
      </c>
      <c r="F10" s="64"/>
      <c r="G10" s="64"/>
      <c r="H10" s="64"/>
      <c r="M10" s="64"/>
      <c r="N10" s="64"/>
      <c r="O10" s="64"/>
      <c r="P10" s="64"/>
      <c r="Q10" s="64" t="s">
        <v>172</v>
      </c>
      <c r="R10" s="64"/>
      <c r="S10" s="64" t="s">
        <v>126</v>
      </c>
      <c r="T10" s="64"/>
      <c r="U10" s="64" t="s">
        <v>77</v>
      </c>
      <c r="V10" s="64"/>
      <c r="W10" s="64" t="s">
        <v>62</v>
      </c>
      <c r="Y10" s="64" t="s">
        <v>39</v>
      </c>
      <c r="Z10" s="64"/>
      <c r="AA10" s="64" t="s">
        <v>40</v>
      </c>
      <c r="AC10" s="64"/>
    </row>
    <row r="11" spans="1:29" ht="18" customHeight="1">
      <c r="A11" s="63"/>
      <c r="B11" s="63"/>
      <c r="C11" s="65"/>
      <c r="D11" s="66"/>
      <c r="E11" s="64" t="s">
        <v>96</v>
      </c>
      <c r="F11" s="64"/>
      <c r="G11" s="64" t="s">
        <v>41</v>
      </c>
      <c r="H11" s="64"/>
      <c r="I11" s="64"/>
      <c r="J11" s="64"/>
      <c r="K11" s="64"/>
      <c r="L11" s="64"/>
      <c r="M11" s="64" t="s">
        <v>164</v>
      </c>
      <c r="N11" s="64"/>
      <c r="O11" s="64" t="s">
        <v>166</v>
      </c>
      <c r="P11" s="64"/>
      <c r="Q11" s="64" t="s">
        <v>173</v>
      </c>
      <c r="R11" s="64"/>
      <c r="S11" s="64" t="s">
        <v>127</v>
      </c>
      <c r="T11" s="64"/>
      <c r="U11" s="64" t="s">
        <v>78</v>
      </c>
      <c r="V11" s="64"/>
      <c r="W11" s="64" t="s">
        <v>97</v>
      </c>
      <c r="X11" s="64"/>
      <c r="Y11" s="64" t="s">
        <v>42</v>
      </c>
      <c r="Z11" s="64"/>
      <c r="AA11" s="64" t="s">
        <v>43</v>
      </c>
      <c r="AB11" s="64"/>
      <c r="AC11" s="64" t="s">
        <v>37</v>
      </c>
    </row>
    <row r="12" spans="1:29" ht="18" customHeight="1">
      <c r="A12" s="63"/>
      <c r="B12" s="63"/>
      <c r="C12" s="65"/>
      <c r="D12" s="11" t="s">
        <v>4</v>
      </c>
      <c r="E12" s="64" t="s">
        <v>44</v>
      </c>
      <c r="F12" s="64"/>
      <c r="G12" s="64" t="s">
        <v>45</v>
      </c>
      <c r="H12" s="64"/>
      <c r="I12" s="64" t="s">
        <v>46</v>
      </c>
      <c r="J12" s="64"/>
      <c r="K12" s="64" t="s">
        <v>47</v>
      </c>
      <c r="L12" s="64"/>
      <c r="M12" s="64" t="s">
        <v>165</v>
      </c>
      <c r="N12" s="64"/>
      <c r="O12" s="64" t="s">
        <v>165</v>
      </c>
      <c r="P12" s="64"/>
      <c r="Q12" s="64" t="s">
        <v>165</v>
      </c>
      <c r="R12" s="64"/>
      <c r="S12" s="64" t="s">
        <v>128</v>
      </c>
      <c r="T12" s="64"/>
      <c r="U12" s="64" t="s">
        <v>79</v>
      </c>
      <c r="V12" s="64"/>
      <c r="W12" s="64" t="s">
        <v>98</v>
      </c>
      <c r="X12" s="64"/>
      <c r="Y12" s="64" t="s">
        <v>99</v>
      </c>
      <c r="Z12" s="64"/>
      <c r="AA12" s="64" t="s">
        <v>48</v>
      </c>
      <c r="AB12" s="64"/>
      <c r="AC12" s="64" t="s">
        <v>49</v>
      </c>
    </row>
    <row r="13" spans="1:29" ht="18" customHeight="1">
      <c r="A13" s="63"/>
      <c r="B13" s="63"/>
      <c r="C13" s="63"/>
      <c r="D13" s="66"/>
      <c r="E13" s="171" t="s">
        <v>74</v>
      </c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67"/>
    </row>
    <row r="14" spans="1:29" ht="18" customHeight="1">
      <c r="A14" s="62" t="s">
        <v>232</v>
      </c>
      <c r="B14" s="62"/>
      <c r="C14" s="62"/>
      <c r="D14" s="66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</row>
    <row r="15" spans="1:29" ht="18" customHeight="1">
      <c r="A15" s="62" t="s">
        <v>206</v>
      </c>
      <c r="B15" s="62"/>
      <c r="C15" s="62"/>
      <c r="D15" s="66"/>
      <c r="E15" s="68">
        <v>21750000</v>
      </c>
      <c r="F15" s="68"/>
      <c r="G15" s="68">
        <v>19279778</v>
      </c>
      <c r="H15" s="68"/>
      <c r="I15" s="68">
        <v>1638780</v>
      </c>
      <c r="J15" s="68"/>
      <c r="K15" s="68">
        <v>59821028</v>
      </c>
      <c r="L15" s="68"/>
      <c r="M15" s="68">
        <v>-2551419</v>
      </c>
      <c r="N15" s="68"/>
      <c r="O15" s="68">
        <v>-2072728</v>
      </c>
      <c r="P15" s="68"/>
      <c r="Q15" s="68">
        <v>-1169983</v>
      </c>
      <c r="R15" s="68"/>
      <c r="S15" s="68">
        <v>1371446</v>
      </c>
      <c r="T15" s="68"/>
      <c r="U15" s="68">
        <v>-38293</v>
      </c>
      <c r="V15" s="68"/>
      <c r="W15" s="68">
        <f>SUM(M15:V15)</f>
        <v>-4460977</v>
      </c>
      <c r="X15" s="69"/>
      <c r="Y15" s="68">
        <f>SUM(E15,G15,I15,K15,W15)</f>
        <v>98028609</v>
      </c>
      <c r="AA15" s="68">
        <v>9374660</v>
      </c>
      <c r="AC15" s="68">
        <f>SUM(Y15:AB15)</f>
        <v>107403269</v>
      </c>
    </row>
    <row r="16" spans="1:29" ht="9.6" customHeight="1">
      <c r="A16" s="62"/>
      <c r="B16" s="62"/>
      <c r="C16" s="62"/>
      <c r="D16" s="66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9"/>
      <c r="Y16" s="68"/>
      <c r="AA16" s="68"/>
      <c r="AC16" s="68"/>
    </row>
    <row r="17" spans="1:29" ht="18" customHeight="1">
      <c r="A17" s="131" t="s">
        <v>139</v>
      </c>
      <c r="B17" s="132"/>
      <c r="C17" s="132"/>
      <c r="D17" s="66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9"/>
      <c r="Y17" s="68"/>
      <c r="AA17" s="68"/>
      <c r="AC17" s="68"/>
    </row>
    <row r="18" spans="1:29" ht="18" customHeight="1">
      <c r="A18" s="133"/>
      <c r="B18" s="134" t="s">
        <v>140</v>
      </c>
      <c r="C18" s="135"/>
      <c r="D18" s="66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9"/>
      <c r="Y18" s="68"/>
      <c r="AA18" s="68"/>
      <c r="AC18" s="68"/>
    </row>
    <row r="19" spans="1:29" ht="18" customHeight="1">
      <c r="A19" s="136"/>
      <c r="B19" s="136" t="s">
        <v>141</v>
      </c>
      <c r="C19" s="132"/>
      <c r="D19" s="66">
        <v>9</v>
      </c>
      <c r="E19" s="69">
        <v>0</v>
      </c>
      <c r="F19" s="69"/>
      <c r="G19" s="69">
        <v>0</v>
      </c>
      <c r="H19" s="69"/>
      <c r="I19" s="69">
        <v>0</v>
      </c>
      <c r="J19" s="69"/>
      <c r="K19" s="69">
        <v>-1740000</v>
      </c>
      <c r="L19" s="69"/>
      <c r="M19" s="69">
        <v>0</v>
      </c>
      <c r="N19" s="69"/>
      <c r="O19" s="69">
        <v>0</v>
      </c>
      <c r="P19" s="69"/>
      <c r="Q19" s="69">
        <v>0</v>
      </c>
      <c r="R19" s="69"/>
      <c r="S19" s="69">
        <v>0</v>
      </c>
      <c r="T19" s="69"/>
      <c r="U19" s="69">
        <v>0</v>
      </c>
      <c r="V19" s="69"/>
      <c r="W19" s="69">
        <f>SUM(M19:U19)</f>
        <v>0</v>
      </c>
      <c r="X19" s="69"/>
      <c r="Y19" s="69">
        <f>SUM(E19:K19,W19)</f>
        <v>-1740000</v>
      </c>
      <c r="AA19" s="69">
        <v>-529432</v>
      </c>
      <c r="AC19" s="69">
        <f>Y19+AA19</f>
        <v>-2269432</v>
      </c>
    </row>
    <row r="20" spans="1:29" ht="18" customHeight="1">
      <c r="A20" s="136"/>
      <c r="B20" s="133" t="s">
        <v>243</v>
      </c>
      <c r="C20" s="132"/>
      <c r="D20" s="66"/>
      <c r="E20" s="34">
        <f>SUM(E19)</f>
        <v>0</v>
      </c>
      <c r="F20" s="140"/>
      <c r="G20" s="34">
        <f>SUM(G19)</f>
        <v>0</v>
      </c>
      <c r="H20" s="140"/>
      <c r="I20" s="34">
        <f>SUM(I19)</f>
        <v>0</v>
      </c>
      <c r="J20" s="35"/>
      <c r="K20" s="34">
        <f>SUM(K19)</f>
        <v>-1740000</v>
      </c>
      <c r="L20" s="35"/>
      <c r="M20" s="34">
        <f>SUM(M19)</f>
        <v>0</v>
      </c>
      <c r="N20" s="35"/>
      <c r="O20" s="34">
        <f>SUM(O19)</f>
        <v>0</v>
      </c>
      <c r="P20" s="35"/>
      <c r="Q20" s="34">
        <f>SUM(Q19)</f>
        <v>0</v>
      </c>
      <c r="R20" s="35"/>
      <c r="S20" s="34">
        <f>SUM(S19)</f>
        <v>0</v>
      </c>
      <c r="T20" s="35"/>
      <c r="U20" s="34">
        <f>SUM(U19)</f>
        <v>0</v>
      </c>
      <c r="V20" s="129"/>
      <c r="W20" s="34">
        <f>SUM(W19)</f>
        <v>0</v>
      </c>
      <c r="X20" s="128"/>
      <c r="Y20" s="34">
        <f>SUM(Y19)</f>
        <v>-1740000</v>
      </c>
      <c r="Z20" s="129"/>
      <c r="AA20" s="34">
        <f>SUM(AA19)</f>
        <v>-529432</v>
      </c>
      <c r="AB20" s="69"/>
      <c r="AC20" s="34">
        <f>SUM(AC19)</f>
        <v>-2269432</v>
      </c>
    </row>
    <row r="21" spans="1:29" ht="9" customHeight="1">
      <c r="A21" s="62"/>
      <c r="B21" s="62"/>
      <c r="C21" s="62"/>
      <c r="D21" s="66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8"/>
      <c r="Y21" s="69"/>
      <c r="Z21" s="68"/>
      <c r="AA21" s="69"/>
      <c r="AB21" s="68"/>
      <c r="AC21" s="69"/>
    </row>
    <row r="22" spans="1:29" s="152" customFormat="1" ht="22.5" customHeight="1">
      <c r="A22" s="166"/>
      <c r="B22" s="134" t="s">
        <v>190</v>
      </c>
      <c r="C22" s="135"/>
      <c r="D22" s="132"/>
      <c r="E22" s="159"/>
      <c r="F22" s="159"/>
      <c r="G22" s="159"/>
      <c r="H22" s="160"/>
      <c r="I22" s="159"/>
      <c r="J22" s="160"/>
      <c r="K22" s="159"/>
      <c r="L22" s="160"/>
      <c r="M22" s="159"/>
      <c r="N22" s="160"/>
      <c r="O22" s="159"/>
      <c r="P22" s="160"/>
      <c r="Q22" s="159"/>
      <c r="R22" s="159"/>
      <c r="S22" s="159"/>
      <c r="T22" s="159"/>
      <c r="U22" s="159"/>
      <c r="V22" s="159"/>
      <c r="W22" s="159"/>
      <c r="X22" s="159"/>
      <c r="Y22" s="162"/>
      <c r="Z22" s="159"/>
      <c r="AA22" s="159"/>
      <c r="AB22" s="160"/>
      <c r="AC22" s="159"/>
    </row>
    <row r="23" spans="1:29" s="152" customFormat="1" ht="22.5" customHeight="1">
      <c r="A23" s="166"/>
      <c r="B23" s="136" t="s">
        <v>262</v>
      </c>
      <c r="C23" s="132"/>
      <c r="D23" s="132"/>
      <c r="E23" s="159"/>
      <c r="F23" s="159"/>
      <c r="G23" s="159"/>
      <c r="H23" s="160"/>
      <c r="I23" s="159"/>
      <c r="J23" s="160"/>
      <c r="K23" s="159"/>
      <c r="L23" s="160"/>
      <c r="M23" s="159"/>
      <c r="N23" s="160"/>
      <c r="O23" s="159"/>
      <c r="P23" s="160"/>
      <c r="Q23" s="159"/>
      <c r="R23" s="159"/>
      <c r="S23" s="159"/>
      <c r="T23" s="159"/>
      <c r="U23" s="159"/>
      <c r="V23" s="159"/>
      <c r="W23" s="159"/>
      <c r="X23" s="159"/>
      <c r="Y23" s="162"/>
      <c r="Z23" s="159"/>
      <c r="AA23" s="159"/>
      <c r="AB23" s="160"/>
      <c r="AC23" s="159"/>
    </row>
    <row r="24" spans="1:29" s="154" customFormat="1" ht="22.5" customHeight="1">
      <c r="A24" s="167"/>
      <c r="B24" s="60"/>
      <c r="C24" s="136" t="s">
        <v>191</v>
      </c>
      <c r="D24" s="163"/>
      <c r="E24" s="156">
        <v>0</v>
      </c>
      <c r="F24" s="156"/>
      <c r="G24" s="156">
        <v>0</v>
      </c>
      <c r="H24" s="157"/>
      <c r="I24" s="156">
        <v>0</v>
      </c>
      <c r="J24" s="157"/>
      <c r="K24" s="156">
        <v>0</v>
      </c>
      <c r="L24" s="157"/>
      <c r="M24" s="156">
        <v>0</v>
      </c>
      <c r="N24" s="157"/>
      <c r="O24" s="156">
        <v>0</v>
      </c>
      <c r="P24" s="157"/>
      <c r="Q24" s="156">
        <v>0</v>
      </c>
      <c r="R24" s="156"/>
      <c r="S24" s="156">
        <v>0</v>
      </c>
      <c r="T24" s="156"/>
      <c r="U24" s="156">
        <v>0</v>
      </c>
      <c r="V24" s="156"/>
      <c r="W24" s="156">
        <v>0</v>
      </c>
      <c r="X24" s="156"/>
      <c r="Y24" s="155">
        <f>SUM(E24:K24,W24)</f>
        <v>0</v>
      </c>
      <c r="Z24" s="156"/>
      <c r="AA24" s="156">
        <v>8398</v>
      </c>
      <c r="AB24" s="157"/>
      <c r="AC24" s="155">
        <f>Y24+AA24</f>
        <v>8398</v>
      </c>
    </row>
    <row r="25" spans="1:29" s="152" customFormat="1" ht="22.5" customHeight="1">
      <c r="A25" s="166"/>
      <c r="B25" s="133" t="s">
        <v>192</v>
      </c>
      <c r="C25" s="132"/>
      <c r="D25" s="132"/>
      <c r="E25" s="158">
        <f>SUM(E24)</f>
        <v>0</v>
      </c>
      <c r="F25" s="159"/>
      <c r="G25" s="158">
        <f>SUM(G24)</f>
        <v>0</v>
      </c>
      <c r="H25" s="160"/>
      <c r="I25" s="158">
        <f>SUM(I24)</f>
        <v>0</v>
      </c>
      <c r="J25" s="160"/>
      <c r="K25" s="158">
        <f>SUM(K24)</f>
        <v>0</v>
      </c>
      <c r="L25" s="160"/>
      <c r="M25" s="158">
        <f>SUM(M24)</f>
        <v>0</v>
      </c>
      <c r="N25" s="160"/>
      <c r="O25" s="158">
        <f>SUM(O24)</f>
        <v>0</v>
      </c>
      <c r="P25" s="160"/>
      <c r="Q25" s="158">
        <f>SUM(Q24)</f>
        <v>0</v>
      </c>
      <c r="R25" s="159"/>
      <c r="S25" s="158">
        <f>SUM(S24)</f>
        <v>0</v>
      </c>
      <c r="T25" s="159"/>
      <c r="U25" s="158">
        <f>SUM(U24)</f>
        <v>0</v>
      </c>
      <c r="V25" s="159"/>
      <c r="W25" s="158">
        <f>SUM(W24)</f>
        <v>0</v>
      </c>
      <c r="X25" s="159"/>
      <c r="Y25" s="158">
        <f>SUM(Y24)</f>
        <v>0</v>
      </c>
      <c r="Z25" s="159"/>
      <c r="AA25" s="158">
        <f>SUM(AA24)</f>
        <v>8398</v>
      </c>
      <c r="AB25" s="160"/>
      <c r="AC25" s="158">
        <f>SUM(AC24)</f>
        <v>8398</v>
      </c>
    </row>
    <row r="26" spans="1:29" ht="9" customHeight="1">
      <c r="A26" s="62"/>
      <c r="B26" s="62"/>
      <c r="C26" s="62"/>
      <c r="D26" s="66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8"/>
      <c r="Y26" s="69"/>
      <c r="Z26" s="68"/>
      <c r="AA26" s="69"/>
      <c r="AB26" s="68"/>
      <c r="AC26" s="69"/>
    </row>
    <row r="27" spans="1:29" ht="18" customHeight="1">
      <c r="A27" s="132" t="s">
        <v>181</v>
      </c>
      <c r="B27" s="62"/>
      <c r="C27" s="62"/>
      <c r="D27" s="66"/>
      <c r="E27" s="161">
        <f>E20+E25</f>
        <v>0</v>
      </c>
      <c r="F27" s="159"/>
      <c r="G27" s="161">
        <f>G20+G25</f>
        <v>0</v>
      </c>
      <c r="H27" s="160"/>
      <c r="I27" s="161">
        <f>I20+I25</f>
        <v>0</v>
      </c>
      <c r="J27" s="160"/>
      <c r="K27" s="161">
        <f>K20+K25</f>
        <v>-1740000</v>
      </c>
      <c r="L27" s="160"/>
      <c r="M27" s="161">
        <f>M20+M25</f>
        <v>0</v>
      </c>
      <c r="N27" s="159"/>
      <c r="O27" s="161">
        <f>O20+O25</f>
        <v>0</v>
      </c>
      <c r="P27" s="160"/>
      <c r="Q27" s="161">
        <f>Q20+Q25</f>
        <v>0</v>
      </c>
      <c r="R27" s="159"/>
      <c r="S27" s="161">
        <f>S20+S25</f>
        <v>0</v>
      </c>
      <c r="T27" s="159"/>
      <c r="U27" s="161">
        <f>U20+U25</f>
        <v>0</v>
      </c>
      <c r="V27" s="159"/>
      <c r="W27" s="161">
        <f>W20+W25</f>
        <v>0</v>
      </c>
      <c r="X27" s="159"/>
      <c r="Y27" s="161">
        <f>Y20+Y25</f>
        <v>-1740000</v>
      </c>
      <c r="Z27" s="159"/>
      <c r="AA27" s="161">
        <f>AA20+AA25</f>
        <v>-521034</v>
      </c>
      <c r="AB27" s="160"/>
      <c r="AC27" s="161">
        <f>AC20+AC25</f>
        <v>-2261034</v>
      </c>
    </row>
    <row r="28" spans="1:29" ht="9" customHeight="1">
      <c r="A28" s="62"/>
      <c r="B28" s="62"/>
      <c r="C28" s="62"/>
      <c r="D28" s="66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8"/>
      <c r="Y28" s="69"/>
      <c r="Z28" s="68"/>
      <c r="AA28" s="69"/>
      <c r="AB28" s="68"/>
      <c r="AC28" s="69"/>
    </row>
    <row r="29" spans="1:29" ht="18" customHeight="1">
      <c r="A29" s="62" t="s">
        <v>221</v>
      </c>
      <c r="B29" s="62"/>
      <c r="C29" s="62"/>
      <c r="D29" s="66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9"/>
      <c r="Y29" s="68"/>
      <c r="Z29" s="69"/>
      <c r="AA29" s="68"/>
      <c r="AB29" s="69"/>
      <c r="AC29" s="68"/>
    </row>
    <row r="30" spans="1:29" ht="18" customHeight="1">
      <c r="B30" s="60" t="s">
        <v>142</v>
      </c>
      <c r="D30" s="66"/>
      <c r="E30" s="69">
        <v>0</v>
      </c>
      <c r="F30" s="69"/>
      <c r="G30" s="69">
        <v>0</v>
      </c>
      <c r="H30" s="69"/>
      <c r="I30" s="69">
        <v>0</v>
      </c>
      <c r="J30" s="69"/>
      <c r="K30" s="69">
        <v>3572519</v>
      </c>
      <c r="L30" s="69"/>
      <c r="M30" s="69">
        <v>0</v>
      </c>
      <c r="N30" s="68"/>
      <c r="O30" s="69">
        <v>0</v>
      </c>
      <c r="P30" s="68"/>
      <c r="Q30" s="69">
        <v>0</v>
      </c>
      <c r="R30" s="68"/>
      <c r="S30" s="69">
        <v>0</v>
      </c>
      <c r="T30" s="68"/>
      <c r="U30" s="69">
        <v>0</v>
      </c>
      <c r="V30" s="68"/>
      <c r="W30" s="69">
        <v>0</v>
      </c>
      <c r="X30" s="69"/>
      <c r="Y30" s="155">
        <f t="shared" ref="Y30" si="0">SUM(E30:K30,W30)</f>
        <v>3572519</v>
      </c>
      <c r="Z30" s="69"/>
      <c r="AA30" s="69">
        <v>170049</v>
      </c>
      <c r="AB30" s="69"/>
      <c r="AC30" s="69">
        <f>Y30+AA30</f>
        <v>3742568</v>
      </c>
    </row>
    <row r="31" spans="1:29" ht="18" customHeight="1">
      <c r="B31" s="60" t="s">
        <v>143</v>
      </c>
      <c r="D31" s="66"/>
      <c r="E31" s="69">
        <v>0</v>
      </c>
      <c r="F31" s="69"/>
      <c r="G31" s="69">
        <v>0</v>
      </c>
      <c r="H31" s="69"/>
      <c r="I31" s="69">
        <v>0</v>
      </c>
      <c r="J31" s="69"/>
      <c r="K31" s="69">
        <v>0</v>
      </c>
      <c r="L31" s="69"/>
      <c r="M31" s="69">
        <v>2577766</v>
      </c>
      <c r="N31" s="69"/>
      <c r="O31" s="69">
        <v>-547693</v>
      </c>
      <c r="P31" s="69"/>
      <c r="Q31" s="69">
        <v>-530615</v>
      </c>
      <c r="R31" s="69"/>
      <c r="S31" s="69">
        <v>-291812</v>
      </c>
      <c r="T31" s="69"/>
      <c r="U31" s="69">
        <v>0</v>
      </c>
      <c r="V31" s="157"/>
      <c r="W31" s="69">
        <f>SUM(M31:U31)</f>
        <v>1207646</v>
      </c>
      <c r="X31" s="157"/>
      <c r="Y31" s="155">
        <f>SUM(E31:K31,W31)</f>
        <v>1207646</v>
      </c>
      <c r="Z31" s="156"/>
      <c r="AA31" s="69">
        <v>-19524</v>
      </c>
      <c r="AC31" s="69">
        <f>Y31+AA31</f>
        <v>1188122</v>
      </c>
    </row>
    <row r="32" spans="1:29" ht="18" customHeight="1">
      <c r="A32" s="62" t="s">
        <v>95</v>
      </c>
      <c r="B32" s="62"/>
      <c r="C32" s="62"/>
      <c r="D32" s="66"/>
      <c r="E32" s="70">
        <f t="shared" ref="E32:M32" si="1">SUM(E30:E31)</f>
        <v>0</v>
      </c>
      <c r="F32" s="130"/>
      <c r="G32" s="70">
        <f t="shared" si="1"/>
        <v>0</v>
      </c>
      <c r="H32" s="130"/>
      <c r="I32" s="70">
        <f t="shared" si="1"/>
        <v>0</v>
      </c>
      <c r="J32" s="71"/>
      <c r="K32" s="34">
        <f>SUM(K30:K31)</f>
        <v>3572519</v>
      </c>
      <c r="L32" s="71"/>
      <c r="M32" s="34">
        <f t="shared" si="1"/>
        <v>2577766</v>
      </c>
      <c r="N32" s="35"/>
      <c r="O32" s="34">
        <f>SUM(O30:O31)</f>
        <v>-547693</v>
      </c>
      <c r="P32" s="35"/>
      <c r="Q32" s="34">
        <f t="shared" ref="Q32" si="2">SUM(Q30:Q31)</f>
        <v>-530615</v>
      </c>
      <c r="R32" s="35"/>
      <c r="S32" s="34">
        <f>SUM(S30:S31)</f>
        <v>-291812</v>
      </c>
      <c r="T32" s="35"/>
      <c r="U32" s="34">
        <f>SUM(U30:U31)</f>
        <v>0</v>
      </c>
      <c r="V32" s="156"/>
      <c r="W32" s="34">
        <f>SUM(W30:W31)</f>
        <v>1207646</v>
      </c>
      <c r="X32" s="157"/>
      <c r="Y32" s="34">
        <f>SUM(Y30:Y31)</f>
        <v>4780165</v>
      </c>
      <c r="Z32" s="156"/>
      <c r="AA32" s="34">
        <f>SUM(AA30:AA31)</f>
        <v>150525</v>
      </c>
      <c r="AB32" s="69"/>
      <c r="AC32" s="34">
        <f>SUM(AC30:AC31)</f>
        <v>4930690</v>
      </c>
    </row>
    <row r="33" spans="1:29" s="154" customFormat="1" ht="9.9" customHeight="1">
      <c r="A33" s="132"/>
      <c r="B33" s="132"/>
      <c r="C33" s="132"/>
      <c r="D33" s="132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62"/>
    </row>
    <row r="34" spans="1:29" s="154" customFormat="1" ht="21" customHeight="1">
      <c r="A34" s="135" t="s">
        <v>248</v>
      </c>
      <c r="B34" s="132"/>
      <c r="C34" s="132"/>
      <c r="D34" s="132"/>
      <c r="E34" s="155">
        <v>0</v>
      </c>
      <c r="F34" s="155"/>
      <c r="G34" s="155">
        <v>0</v>
      </c>
      <c r="H34" s="155"/>
      <c r="I34" s="155">
        <v>580451</v>
      </c>
      <c r="J34" s="155"/>
      <c r="K34" s="155">
        <v>-580451</v>
      </c>
      <c r="L34" s="155"/>
      <c r="M34" s="155">
        <v>0</v>
      </c>
      <c r="N34" s="155"/>
      <c r="O34" s="155">
        <v>0</v>
      </c>
      <c r="P34" s="155"/>
      <c r="Q34" s="155">
        <v>0</v>
      </c>
      <c r="R34" s="155"/>
      <c r="S34" s="155">
        <v>0</v>
      </c>
      <c r="T34" s="155"/>
      <c r="U34" s="155">
        <v>0</v>
      </c>
      <c r="V34" s="155"/>
      <c r="W34" s="157">
        <f>SUM(M34:U34)</f>
        <v>0</v>
      </c>
      <c r="X34" s="155"/>
      <c r="Y34" s="155">
        <f t="shared" ref="Y34" si="3">SUM(E34:K34,W34)</f>
        <v>0</v>
      </c>
      <c r="Z34" s="155"/>
      <c r="AA34" s="155">
        <v>0</v>
      </c>
      <c r="AB34" s="157"/>
      <c r="AC34" s="155">
        <f>Y34+AA34</f>
        <v>0</v>
      </c>
    </row>
    <row r="35" spans="1:29" s="154" customFormat="1" ht="9.9" customHeight="1">
      <c r="A35" s="152"/>
      <c r="B35" s="152"/>
      <c r="C35" s="152"/>
      <c r="D35" s="152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53"/>
    </row>
    <row r="36" spans="1:29" ht="18" customHeight="1" thickBot="1">
      <c r="A36" s="62" t="s">
        <v>231</v>
      </c>
      <c r="B36" s="62"/>
      <c r="D36" s="66"/>
      <c r="E36" s="169">
        <f>SUM(E15,E27,E32,E34)</f>
        <v>21750000</v>
      </c>
      <c r="F36" s="68"/>
      <c r="G36" s="169">
        <f>SUM(G15,G27,G32,G34)</f>
        <v>19279778</v>
      </c>
      <c r="H36" s="68"/>
      <c r="I36" s="169">
        <f>SUM(I15,I27,I32,I34)</f>
        <v>2219231</v>
      </c>
      <c r="J36" s="68"/>
      <c r="K36" s="169">
        <f>SUM(K15,K27,K32,K34)</f>
        <v>61073096</v>
      </c>
      <c r="L36" s="68"/>
      <c r="M36" s="169">
        <f>SUM(M15,M27,M32,M34)</f>
        <v>26347</v>
      </c>
      <c r="N36" s="68"/>
      <c r="O36" s="169">
        <f>SUM(O15,O27,O32,O34)</f>
        <v>-2620421</v>
      </c>
      <c r="P36" s="68"/>
      <c r="Q36" s="169">
        <f>SUM(Q15,Q27,Q32,Q34)</f>
        <v>-1700598</v>
      </c>
      <c r="R36" s="68"/>
      <c r="S36" s="169">
        <f>SUM(S15,S27,S32,S34)</f>
        <v>1079634</v>
      </c>
      <c r="T36" s="68"/>
      <c r="U36" s="169">
        <f>SUM(U15,U27,U32,U34)</f>
        <v>-38293</v>
      </c>
      <c r="V36" s="68"/>
      <c r="W36" s="169">
        <f>SUM(W15,W27,W32,W34)</f>
        <v>-3253331</v>
      </c>
      <c r="Y36" s="169">
        <f>SUM(Y15,Y27,Y32,Y34)</f>
        <v>101068774</v>
      </c>
      <c r="AA36" s="169">
        <f>SUM(AA15,AA27,AA32,AA34)</f>
        <v>9004151</v>
      </c>
      <c r="AC36" s="169">
        <f>SUM(AC15,AC27,AC32,AC34)</f>
        <v>110072925</v>
      </c>
    </row>
    <row r="37" spans="1:29" ht="18" customHeight="1" thickTop="1">
      <c r="D37" s="66"/>
    </row>
    <row r="38" spans="1:29" ht="18" customHeight="1">
      <c r="Y38" s="69"/>
      <c r="AA38" s="69"/>
    </row>
    <row r="39" spans="1:29" ht="18" customHeight="1">
      <c r="E39" s="69"/>
      <c r="G39" s="69"/>
      <c r="I39" s="69"/>
      <c r="K39" s="69"/>
      <c r="W39" s="69"/>
      <c r="AC39" s="69"/>
    </row>
    <row r="40" spans="1:29" ht="18" customHeight="1">
      <c r="E40" s="69"/>
      <c r="G40" s="69"/>
      <c r="I40" s="69"/>
      <c r="K40" s="69"/>
      <c r="M40" s="69"/>
      <c r="O40" s="69"/>
      <c r="Q40" s="69"/>
      <c r="S40" s="69"/>
      <c r="U40" s="69"/>
      <c r="W40" s="69"/>
      <c r="Y40" s="69"/>
      <c r="AA40" s="69"/>
      <c r="AC40" s="69"/>
    </row>
    <row r="41" spans="1:29" ht="18" customHeight="1">
      <c r="W41" s="69"/>
      <c r="Y41" s="54"/>
      <c r="AA41" s="69"/>
      <c r="AC41" s="69"/>
    </row>
    <row r="42" spans="1:29" ht="18" customHeight="1">
      <c r="Y42" s="69"/>
      <c r="AA42" s="69"/>
    </row>
    <row r="43" spans="1:29" ht="18" customHeight="1">
      <c r="Y43" s="69"/>
    </row>
  </sheetData>
  <mergeCells count="4">
    <mergeCell ref="I5:K5"/>
    <mergeCell ref="M5:W5"/>
    <mergeCell ref="E13:AB13"/>
    <mergeCell ref="E4:AC4"/>
  </mergeCells>
  <pageMargins left="0.8" right="0.8" top="0.48" bottom="0.5" header="0.5" footer="0.5"/>
  <pageSetup paperSize="9" scale="53" firstPageNumber="8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5"/>
  <sheetViews>
    <sheetView view="pageBreakPreview" zoomScale="90" zoomScaleNormal="80" zoomScaleSheetLayoutView="90" workbookViewId="0">
      <selection sqref="A1:J1"/>
    </sheetView>
  </sheetViews>
  <sheetFormatPr defaultColWidth="9.09765625" defaultRowHeight="18" customHeight="1"/>
  <cols>
    <col min="1" max="2" width="2.3984375" style="60" customWidth="1"/>
    <col min="3" max="3" width="46.8984375" style="60" customWidth="1"/>
    <col min="4" max="4" width="3" style="64" customWidth="1"/>
    <col min="5" max="5" width="11.59765625" style="60" customWidth="1"/>
    <col min="6" max="6" width="1.09765625" style="60" customWidth="1"/>
    <col min="7" max="7" width="12.59765625" style="60" customWidth="1"/>
    <col min="8" max="8" width="1.09765625" style="60" customWidth="1"/>
    <col min="9" max="9" width="12.8984375" style="60" customWidth="1"/>
    <col min="10" max="10" width="1.09765625" style="60" customWidth="1"/>
    <col min="11" max="11" width="12.59765625" style="60" customWidth="1"/>
    <col min="12" max="12" width="1.09765625" style="60" customWidth="1"/>
    <col min="13" max="13" width="12.59765625" style="60" customWidth="1"/>
    <col min="14" max="14" width="1.09765625" style="60" customWidth="1"/>
    <col min="15" max="15" width="9.8984375" style="105" customWidth="1"/>
    <col min="16" max="16" width="1.09765625" style="60" customWidth="1"/>
    <col min="17" max="17" width="12.3984375" style="54" customWidth="1"/>
    <col min="18" max="18" width="1.09765625" style="60" customWidth="1"/>
    <col min="19" max="19" width="10.09765625" style="60" customWidth="1"/>
    <col min="20" max="20" width="1.09765625" style="60" customWidth="1"/>
    <col min="21" max="21" width="12.59765625" style="60" customWidth="1"/>
    <col min="22" max="16384" width="9.09765625" style="60"/>
  </cols>
  <sheetData>
    <row r="1" spans="1:21" s="1" customFormat="1" ht="18" customHeight="1">
      <c r="A1" s="177" t="s">
        <v>115</v>
      </c>
      <c r="B1" s="177"/>
      <c r="C1" s="177"/>
      <c r="D1" s="177"/>
      <c r="E1" s="177"/>
      <c r="F1" s="177"/>
      <c r="G1" s="177"/>
      <c r="H1" s="177"/>
      <c r="I1" s="177"/>
      <c r="J1" s="177"/>
      <c r="O1" s="105"/>
      <c r="Q1" s="54"/>
    </row>
    <row r="2" spans="1:21" s="73" customFormat="1" ht="18" customHeight="1">
      <c r="A2" s="178" t="s">
        <v>82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</row>
    <row r="3" spans="1:21" ht="18" customHeight="1">
      <c r="A3" s="53"/>
      <c r="B3" s="53"/>
      <c r="C3" s="53"/>
      <c r="D3" s="53"/>
      <c r="E3" s="53"/>
      <c r="F3" s="53"/>
      <c r="G3" s="53"/>
      <c r="H3" s="53"/>
      <c r="I3" s="53"/>
      <c r="J3" s="62"/>
      <c r="K3" s="62"/>
      <c r="L3" s="62"/>
      <c r="M3" s="62"/>
      <c r="N3" s="62"/>
      <c r="O3" s="137"/>
      <c r="P3" s="62"/>
      <c r="Q3" s="108"/>
      <c r="R3" s="62"/>
      <c r="S3" s="62"/>
    </row>
    <row r="4" spans="1:21" ht="18" customHeight="1">
      <c r="A4" s="62"/>
      <c r="B4" s="62"/>
      <c r="C4" s="62"/>
      <c r="E4" s="173" t="s">
        <v>50</v>
      </c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</row>
    <row r="5" spans="1:21" ht="18" customHeight="1">
      <c r="A5" s="62"/>
      <c r="B5" s="62"/>
      <c r="C5" s="62"/>
      <c r="E5" s="63"/>
      <c r="F5" s="63"/>
      <c r="G5" s="63"/>
      <c r="H5" s="63"/>
      <c r="K5" s="176" t="s">
        <v>36</v>
      </c>
      <c r="L5" s="176"/>
      <c r="M5" s="176"/>
      <c r="N5" s="64"/>
      <c r="O5" s="176" t="s">
        <v>92</v>
      </c>
      <c r="P5" s="176"/>
      <c r="Q5" s="176"/>
      <c r="R5" s="176"/>
      <c r="S5" s="176"/>
      <c r="T5" s="64"/>
      <c r="U5" s="63"/>
    </row>
    <row r="6" spans="1:21" ht="18" customHeight="1">
      <c r="A6" s="62"/>
      <c r="B6" s="62"/>
      <c r="C6" s="62"/>
      <c r="E6" s="63"/>
      <c r="F6" s="63"/>
      <c r="G6" s="63"/>
      <c r="H6" s="63"/>
      <c r="I6" s="64" t="s">
        <v>183</v>
      </c>
      <c r="K6" s="18"/>
      <c r="L6" s="18"/>
      <c r="M6" s="18"/>
      <c r="N6" s="64"/>
      <c r="O6" s="138"/>
      <c r="P6" s="64"/>
      <c r="Q6" s="139" t="s">
        <v>193</v>
      </c>
      <c r="R6" s="64"/>
      <c r="S6" s="64" t="s">
        <v>37</v>
      </c>
      <c r="T6" s="64"/>
      <c r="U6" s="63"/>
    </row>
    <row r="7" spans="1:21" ht="18" customHeight="1">
      <c r="A7" s="62"/>
      <c r="B7" s="62"/>
      <c r="C7" s="62"/>
      <c r="E7" s="64" t="s">
        <v>38</v>
      </c>
      <c r="F7" s="64"/>
      <c r="G7" s="64"/>
      <c r="H7" s="64"/>
      <c r="I7" s="64" t="s">
        <v>184</v>
      </c>
      <c r="J7" s="64"/>
      <c r="O7" s="138"/>
      <c r="P7" s="64"/>
      <c r="Q7" s="139" t="s">
        <v>77</v>
      </c>
      <c r="R7" s="64"/>
      <c r="S7" s="64" t="s">
        <v>182</v>
      </c>
      <c r="U7" s="64"/>
    </row>
    <row r="8" spans="1:21" s="64" customFormat="1" ht="18" customHeight="1">
      <c r="A8" s="63"/>
      <c r="B8" s="63"/>
      <c r="C8" s="65"/>
      <c r="E8" s="64" t="s">
        <v>96</v>
      </c>
      <c r="G8" s="64" t="s">
        <v>41</v>
      </c>
      <c r="I8" s="64" t="s">
        <v>185</v>
      </c>
      <c r="O8" s="138" t="s">
        <v>166</v>
      </c>
      <c r="Q8" s="139" t="s">
        <v>78</v>
      </c>
      <c r="S8" s="64" t="s">
        <v>97</v>
      </c>
      <c r="U8" s="64" t="s">
        <v>37</v>
      </c>
    </row>
    <row r="9" spans="1:21" s="64" customFormat="1" ht="18" customHeight="1">
      <c r="A9" s="63"/>
      <c r="B9" s="63"/>
      <c r="C9" s="65"/>
      <c r="D9" s="66"/>
      <c r="E9" s="64" t="s">
        <v>44</v>
      </c>
      <c r="G9" s="64" t="s">
        <v>45</v>
      </c>
      <c r="I9" s="64" t="s">
        <v>186</v>
      </c>
      <c r="K9" s="64" t="s">
        <v>46</v>
      </c>
      <c r="M9" s="64" t="s">
        <v>47</v>
      </c>
      <c r="O9" s="138" t="s">
        <v>165</v>
      </c>
      <c r="Q9" s="139" t="s">
        <v>79</v>
      </c>
      <c r="S9" s="64" t="s">
        <v>98</v>
      </c>
      <c r="U9" s="64" t="s">
        <v>49</v>
      </c>
    </row>
    <row r="10" spans="1:21" s="64" customFormat="1" ht="18" customHeight="1">
      <c r="A10" s="63"/>
      <c r="B10" s="63"/>
      <c r="C10" s="63"/>
      <c r="E10" s="171" t="s">
        <v>74</v>
      </c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</row>
    <row r="11" spans="1:21" ht="18" customHeight="1">
      <c r="A11" s="62" t="s">
        <v>227</v>
      </c>
      <c r="B11" s="62"/>
      <c r="C11" s="62"/>
      <c r="D11" s="74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71"/>
      <c r="P11" s="68"/>
      <c r="Q11" s="35"/>
      <c r="R11" s="68"/>
      <c r="S11" s="68"/>
      <c r="T11" s="68"/>
      <c r="U11" s="68"/>
    </row>
    <row r="12" spans="1:21" ht="18" customHeight="1">
      <c r="A12" s="62" t="s">
        <v>180</v>
      </c>
      <c r="B12" s="62"/>
      <c r="C12" s="62"/>
      <c r="D12" s="74"/>
      <c r="E12" s="68">
        <v>14500000</v>
      </c>
      <c r="F12" s="62"/>
      <c r="G12" s="68">
        <v>1531778</v>
      </c>
      <c r="H12" s="62"/>
      <c r="I12" s="68">
        <v>221309</v>
      </c>
      <c r="J12" s="62"/>
      <c r="K12" s="68">
        <v>1450000</v>
      </c>
      <c r="L12" s="62"/>
      <c r="M12" s="68">
        <v>37053962</v>
      </c>
      <c r="N12" s="62"/>
      <c r="O12" s="35">
        <v>211850</v>
      </c>
      <c r="P12" s="62"/>
      <c r="Q12" s="35">
        <v>-43540</v>
      </c>
      <c r="R12" s="62"/>
      <c r="S12" s="68">
        <f>SUM(O12:Q12)</f>
        <v>168310</v>
      </c>
      <c r="T12" s="62"/>
      <c r="U12" s="68">
        <f>SUM(E12,G12,I12,K12,M12,S12)</f>
        <v>54925359</v>
      </c>
    </row>
    <row r="13" spans="1:21" customFormat="1" ht="6.6" customHeight="1"/>
    <row r="14" spans="1:21" ht="18" customHeight="1">
      <c r="A14" s="62" t="s">
        <v>139</v>
      </c>
      <c r="B14" s="62"/>
      <c r="C14" s="62"/>
      <c r="D14" s="74"/>
      <c r="E14" s="68"/>
      <c r="F14" s="62"/>
      <c r="G14" s="68"/>
      <c r="H14" s="62"/>
      <c r="I14" s="68"/>
      <c r="J14" s="62"/>
      <c r="K14" s="68"/>
      <c r="L14" s="62"/>
      <c r="M14" s="68"/>
      <c r="N14" s="62"/>
      <c r="O14" s="35"/>
      <c r="P14" s="62"/>
      <c r="Q14" s="35"/>
      <c r="R14" s="62"/>
      <c r="S14" s="68"/>
      <c r="T14" s="62"/>
      <c r="U14" s="68"/>
    </row>
    <row r="15" spans="1:21" ht="18" customHeight="1">
      <c r="A15" s="62"/>
      <c r="B15" s="72" t="s">
        <v>229</v>
      </c>
      <c r="C15" s="62"/>
      <c r="D15" s="74"/>
      <c r="E15" s="68"/>
      <c r="F15" s="62"/>
      <c r="G15" s="68"/>
      <c r="H15" s="62"/>
      <c r="I15" s="68"/>
      <c r="J15" s="62"/>
      <c r="K15" s="68"/>
      <c r="L15" s="62"/>
      <c r="M15" s="68"/>
      <c r="N15" s="62"/>
      <c r="O15" s="35"/>
      <c r="P15" s="62"/>
      <c r="Q15" s="35"/>
      <c r="R15" s="62"/>
      <c r="S15" s="68"/>
      <c r="T15" s="62"/>
      <c r="U15" s="68"/>
    </row>
    <row r="16" spans="1:21" ht="18" customHeight="1">
      <c r="A16" s="62"/>
      <c r="B16" s="60" t="s">
        <v>230</v>
      </c>
      <c r="C16" s="62"/>
      <c r="D16" s="74"/>
      <c r="E16" s="69">
        <v>7250000</v>
      </c>
      <c r="G16" s="69">
        <v>17748000</v>
      </c>
      <c r="I16" s="69">
        <v>0</v>
      </c>
      <c r="K16" s="69">
        <v>0</v>
      </c>
      <c r="M16" s="69">
        <v>0</v>
      </c>
      <c r="O16" s="140">
        <v>0</v>
      </c>
      <c r="Q16" s="140">
        <v>0</v>
      </c>
      <c r="S16" s="69">
        <v>0</v>
      </c>
      <c r="U16" s="69">
        <v>24998000</v>
      </c>
    </row>
    <row r="17" spans="1:21" ht="18" customHeight="1">
      <c r="A17" s="62"/>
      <c r="B17" s="60" t="s">
        <v>141</v>
      </c>
      <c r="C17" s="62"/>
      <c r="D17" s="66"/>
      <c r="E17" s="146">
        <v>0</v>
      </c>
      <c r="G17" s="146">
        <v>0</v>
      </c>
      <c r="I17" s="146">
        <v>0</v>
      </c>
      <c r="K17" s="146">
        <v>0</v>
      </c>
      <c r="M17" s="146">
        <v>-1957500</v>
      </c>
      <c r="O17" s="147">
        <v>0</v>
      </c>
      <c r="Q17" s="147">
        <v>0</v>
      </c>
      <c r="S17" s="146">
        <v>0</v>
      </c>
      <c r="U17" s="146">
        <v>-1957500</v>
      </c>
    </row>
    <row r="18" spans="1:21" ht="18" customHeight="1">
      <c r="A18" s="62"/>
      <c r="B18" s="72" t="s">
        <v>233</v>
      </c>
      <c r="C18" s="62"/>
      <c r="D18" s="74"/>
      <c r="E18" s="141">
        <v>7250000</v>
      </c>
      <c r="F18" s="62"/>
      <c r="G18" s="141">
        <v>17748000</v>
      </c>
      <c r="H18" s="62"/>
      <c r="I18" s="141">
        <v>0</v>
      </c>
      <c r="J18" s="62"/>
      <c r="K18" s="141">
        <v>0</v>
      </c>
      <c r="L18" s="62"/>
      <c r="M18" s="141">
        <v>-1957500</v>
      </c>
      <c r="N18" s="62"/>
      <c r="O18" s="36">
        <v>0</v>
      </c>
      <c r="P18" s="62"/>
      <c r="Q18" s="36">
        <v>0</v>
      </c>
      <c r="R18" s="62"/>
      <c r="S18" s="141">
        <v>0</v>
      </c>
      <c r="T18" s="62"/>
      <c r="U18" s="141">
        <v>23040500</v>
      </c>
    </row>
    <row r="19" spans="1:21" ht="7.35" customHeight="1">
      <c r="A19" s="62"/>
      <c r="B19" s="62"/>
      <c r="C19" s="62"/>
      <c r="D19" s="74"/>
      <c r="E19" s="68"/>
      <c r="F19" s="62"/>
      <c r="G19" s="68"/>
      <c r="H19" s="62"/>
      <c r="I19" s="68"/>
      <c r="J19" s="62"/>
      <c r="K19" s="68"/>
      <c r="L19" s="62"/>
      <c r="M19" s="68"/>
      <c r="N19" s="62"/>
      <c r="O19" s="35"/>
      <c r="P19" s="62"/>
      <c r="Q19" s="35"/>
      <c r="R19" s="62"/>
      <c r="S19" s="68"/>
      <c r="T19" s="62"/>
      <c r="U19" s="68"/>
    </row>
    <row r="20" spans="1:21" ht="18" customHeight="1">
      <c r="A20" s="62" t="s">
        <v>234</v>
      </c>
      <c r="B20" s="62"/>
      <c r="C20" s="62"/>
      <c r="D20" s="74"/>
      <c r="E20" s="141">
        <v>7250000</v>
      </c>
      <c r="F20" s="62"/>
      <c r="G20" s="141">
        <v>17748000</v>
      </c>
      <c r="H20" s="62"/>
      <c r="I20" s="141">
        <v>0</v>
      </c>
      <c r="J20" s="62"/>
      <c r="K20" s="141">
        <v>0</v>
      </c>
      <c r="L20" s="62"/>
      <c r="M20" s="141">
        <v>-1957500</v>
      </c>
      <c r="N20" s="62"/>
      <c r="O20" s="148">
        <v>0</v>
      </c>
      <c r="P20" s="62"/>
      <c r="Q20" s="36">
        <v>0</v>
      </c>
      <c r="R20" s="62"/>
      <c r="S20" s="141">
        <v>0</v>
      </c>
      <c r="T20" s="62"/>
      <c r="U20" s="141">
        <v>23040500</v>
      </c>
    </row>
    <row r="21" spans="1:21" ht="6.6" customHeight="1">
      <c r="A21" s="62"/>
      <c r="B21" s="62"/>
      <c r="C21" s="62"/>
      <c r="D21" s="74"/>
      <c r="E21" s="68"/>
      <c r="F21" s="62"/>
      <c r="G21" s="68"/>
      <c r="H21" s="62"/>
      <c r="I21" s="68"/>
      <c r="J21" s="62"/>
      <c r="K21" s="68"/>
      <c r="L21" s="62"/>
      <c r="M21" s="68"/>
      <c r="N21" s="62"/>
      <c r="O21" s="71"/>
      <c r="P21" s="62"/>
      <c r="Q21" s="35"/>
      <c r="R21" s="62"/>
      <c r="S21" s="68"/>
      <c r="T21" s="62"/>
      <c r="U21" s="68"/>
    </row>
    <row r="22" spans="1:21" ht="18" customHeight="1">
      <c r="A22" s="62" t="s">
        <v>263</v>
      </c>
      <c r="B22" s="62"/>
      <c r="C22" s="62"/>
      <c r="D22" s="74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71"/>
      <c r="P22" s="68"/>
      <c r="Q22" s="35"/>
      <c r="R22" s="68"/>
      <c r="S22" s="68"/>
      <c r="T22" s="68"/>
      <c r="U22" s="68"/>
    </row>
    <row r="23" spans="1:21" ht="18" customHeight="1">
      <c r="B23" s="60" t="s">
        <v>142</v>
      </c>
      <c r="D23" s="74"/>
      <c r="E23" s="69">
        <v>0</v>
      </c>
      <c r="F23" s="68"/>
      <c r="G23" s="69">
        <v>0</v>
      </c>
      <c r="H23" s="68"/>
      <c r="I23" s="69">
        <v>0</v>
      </c>
      <c r="J23" s="68"/>
      <c r="K23" s="69">
        <v>0</v>
      </c>
      <c r="L23" s="69"/>
      <c r="M23" s="69">
        <v>1226106</v>
      </c>
      <c r="N23" s="69"/>
      <c r="O23" s="130">
        <v>0</v>
      </c>
      <c r="P23" s="69"/>
      <c r="Q23" s="140">
        <v>0</v>
      </c>
      <c r="R23" s="69"/>
      <c r="S23" s="69">
        <f>SUM(O23:Q23)</f>
        <v>0</v>
      </c>
      <c r="T23" s="69"/>
      <c r="U23" s="69">
        <f>SUM(E23:M23,S23)</f>
        <v>1226106</v>
      </c>
    </row>
    <row r="24" spans="1:21" ht="18" customHeight="1">
      <c r="B24" s="60" t="s">
        <v>253</v>
      </c>
      <c r="D24" s="74"/>
      <c r="E24" s="69">
        <v>0</v>
      </c>
      <c r="F24" s="68"/>
      <c r="G24" s="69">
        <v>0</v>
      </c>
      <c r="H24" s="68"/>
      <c r="I24" s="69">
        <v>0</v>
      </c>
      <c r="J24" s="68"/>
      <c r="K24" s="69">
        <v>0</v>
      </c>
      <c r="L24" s="69"/>
      <c r="M24" s="69">
        <v>0</v>
      </c>
      <c r="N24" s="69"/>
      <c r="O24" s="140">
        <v>429607</v>
      </c>
      <c r="P24" s="69"/>
      <c r="Q24" s="140">
        <v>0</v>
      </c>
      <c r="R24" s="69"/>
      <c r="S24" s="69">
        <f>SUM(O24:Q24)</f>
        <v>429607</v>
      </c>
      <c r="T24" s="69"/>
      <c r="U24" s="69">
        <f>SUM(E24:M24,S24)</f>
        <v>429607</v>
      </c>
    </row>
    <row r="25" spans="1:21" ht="18" customHeight="1">
      <c r="A25" s="62" t="s">
        <v>259</v>
      </c>
      <c r="B25" s="62"/>
      <c r="C25" s="62"/>
      <c r="D25" s="74"/>
      <c r="E25" s="75">
        <f>SUM(E23:E24)</f>
        <v>0</v>
      </c>
      <c r="F25" s="69"/>
      <c r="G25" s="75">
        <f>SUM(G23:G24)</f>
        <v>0</v>
      </c>
      <c r="H25" s="68"/>
      <c r="I25" s="75">
        <f>SUM(I23:I24)</f>
        <v>0</v>
      </c>
      <c r="J25" s="68"/>
      <c r="K25" s="75">
        <f>SUM(K23:K24)</f>
        <v>0</v>
      </c>
      <c r="L25" s="69"/>
      <c r="M25" s="75">
        <f>SUM(M23:M24)</f>
        <v>1226106</v>
      </c>
      <c r="N25" s="69"/>
      <c r="O25" s="75">
        <f>SUM(O23:O24)</f>
        <v>429607</v>
      </c>
      <c r="P25" s="69"/>
      <c r="Q25" s="75">
        <f>SUM(Q23:Q24)</f>
        <v>0</v>
      </c>
      <c r="R25" s="69"/>
      <c r="S25" s="75">
        <f>SUM(S23:S24)</f>
        <v>429607</v>
      </c>
      <c r="T25" s="68"/>
      <c r="U25" s="75">
        <f>SUM(U23:U24)</f>
        <v>1655713</v>
      </c>
    </row>
    <row r="26" spans="1:21" ht="18" customHeight="1">
      <c r="C26" s="62"/>
      <c r="D26" s="66"/>
      <c r="E26" s="69"/>
      <c r="F26" s="68"/>
      <c r="G26" s="68"/>
      <c r="H26" s="68"/>
      <c r="I26" s="69"/>
      <c r="J26" s="68"/>
      <c r="K26" s="69"/>
      <c r="L26" s="68"/>
      <c r="M26" s="69"/>
      <c r="N26" s="69"/>
      <c r="O26" s="130"/>
      <c r="P26" s="69"/>
      <c r="Q26" s="140"/>
      <c r="R26" s="69"/>
      <c r="S26" s="69"/>
      <c r="T26" s="69"/>
      <c r="U26" s="68"/>
    </row>
    <row r="27" spans="1:21" ht="18" customHeight="1" thickBot="1">
      <c r="A27" s="62" t="s">
        <v>228</v>
      </c>
      <c r="B27" s="62"/>
      <c r="E27" s="142">
        <f>E12+E20+E25</f>
        <v>21750000</v>
      </c>
      <c r="F27" s="68"/>
      <c r="G27" s="142">
        <f t="shared" ref="G27:U27" si="0">G12+G20+G25</f>
        <v>19279778</v>
      </c>
      <c r="H27" s="68"/>
      <c r="I27" s="142">
        <f t="shared" si="0"/>
        <v>221309</v>
      </c>
      <c r="J27" s="68"/>
      <c r="K27" s="142">
        <f t="shared" si="0"/>
        <v>1450000</v>
      </c>
      <c r="L27" s="68"/>
      <c r="M27" s="142">
        <f t="shared" si="0"/>
        <v>36322568</v>
      </c>
      <c r="N27" s="68"/>
      <c r="O27" s="142">
        <f t="shared" si="0"/>
        <v>641457</v>
      </c>
      <c r="P27" s="68"/>
      <c r="Q27" s="142">
        <f t="shared" si="0"/>
        <v>-43540</v>
      </c>
      <c r="R27" s="68"/>
      <c r="S27" s="142">
        <f t="shared" si="0"/>
        <v>597917</v>
      </c>
      <c r="T27" s="68"/>
      <c r="U27" s="142">
        <f t="shared" si="0"/>
        <v>79621572</v>
      </c>
    </row>
    <row r="28" spans="1:21" ht="18" customHeight="1" thickTop="1">
      <c r="K28" s="69"/>
      <c r="L28" s="69"/>
      <c r="M28" s="69"/>
      <c r="N28" s="69"/>
      <c r="O28" s="130"/>
      <c r="P28" s="69"/>
      <c r="Q28" s="140"/>
      <c r="R28" s="69"/>
      <c r="S28" s="69"/>
      <c r="T28" s="69"/>
      <c r="U28" s="62"/>
    </row>
    <row r="30" spans="1:21" ht="18" customHeight="1">
      <c r="E30" s="69"/>
      <c r="G30" s="69"/>
      <c r="I30" s="69"/>
      <c r="K30" s="69"/>
      <c r="M30" s="69"/>
      <c r="S30" s="69"/>
      <c r="U30" s="69"/>
    </row>
    <row r="31" spans="1:21" ht="18" customHeight="1">
      <c r="E31" s="69"/>
      <c r="G31" s="69"/>
      <c r="I31" s="69"/>
      <c r="K31" s="69"/>
      <c r="M31" s="69"/>
      <c r="S31" s="69"/>
      <c r="U31" s="69"/>
    </row>
    <row r="32" spans="1:21" ht="18" customHeight="1">
      <c r="M32" s="69"/>
      <c r="S32" s="69"/>
      <c r="U32" s="69"/>
    </row>
    <row r="33" spans="5:21" ht="18" customHeight="1">
      <c r="U33" s="69"/>
    </row>
    <row r="34" spans="5:21" ht="18" customHeight="1">
      <c r="U34" s="69"/>
    </row>
    <row r="35" spans="5:21" ht="18" customHeight="1">
      <c r="E35" s="69"/>
      <c r="G35" s="69"/>
      <c r="I35" s="69"/>
      <c r="K35" s="69"/>
      <c r="M35" s="69"/>
      <c r="S35" s="69"/>
      <c r="U35" s="69"/>
    </row>
  </sheetData>
  <mergeCells count="6">
    <mergeCell ref="E10:U10"/>
    <mergeCell ref="A1:J1"/>
    <mergeCell ref="A2:S2"/>
    <mergeCell ref="E4:S4"/>
    <mergeCell ref="K5:M5"/>
    <mergeCell ref="O5:S5"/>
  </mergeCells>
  <pageMargins left="0.8" right="0.8" top="0.48" bottom="0.5" header="0.5" footer="0.5"/>
  <pageSetup paperSize="9" scale="70" firstPageNumber="9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77817-E281-45FE-927E-B67E136A334F}">
  <dimension ref="A1:X36"/>
  <sheetViews>
    <sheetView view="pageBreakPreview" zoomScale="90" zoomScaleNormal="80" zoomScaleSheetLayoutView="90" workbookViewId="0">
      <selection sqref="A1:L1"/>
    </sheetView>
  </sheetViews>
  <sheetFormatPr defaultColWidth="9.09765625" defaultRowHeight="18" customHeight="1"/>
  <cols>
    <col min="1" max="2" width="2.3984375" style="60" customWidth="1"/>
    <col min="3" max="3" width="48.09765625" style="60" customWidth="1"/>
    <col min="4" max="4" width="0.59765625" style="60" customWidth="1"/>
    <col min="5" max="5" width="6.8984375" style="60" customWidth="1"/>
    <col min="6" max="6" width="0.59765625" style="64" customWidth="1"/>
    <col min="7" max="7" width="11.59765625" style="60" customWidth="1"/>
    <col min="8" max="8" width="1.09765625" style="60" customWidth="1"/>
    <col min="9" max="9" width="12.59765625" style="60" customWidth="1"/>
    <col min="10" max="10" width="1.09765625" style="60" customWidth="1"/>
    <col min="11" max="11" width="12.8984375" style="60" customWidth="1"/>
    <col min="12" max="12" width="1.09765625" style="60" customWidth="1"/>
    <col min="13" max="13" width="12.59765625" style="60" customWidth="1"/>
    <col min="14" max="14" width="1.09765625" style="60" customWidth="1"/>
    <col min="15" max="15" width="12.59765625" style="60" customWidth="1"/>
    <col min="16" max="16" width="1.09765625" style="60" customWidth="1"/>
    <col min="17" max="17" width="9.8984375" style="105" customWidth="1"/>
    <col min="18" max="18" width="1.09765625" style="60" customWidth="1"/>
    <col min="19" max="19" width="12.3984375" style="54" customWidth="1"/>
    <col min="20" max="20" width="1.09765625" style="60" customWidth="1"/>
    <col min="21" max="21" width="10.09765625" style="60" customWidth="1"/>
    <col min="22" max="22" width="1.09765625" style="60" customWidth="1"/>
    <col min="23" max="23" width="12.59765625" style="60" customWidth="1"/>
    <col min="24" max="16384" width="9.09765625" style="60"/>
  </cols>
  <sheetData>
    <row r="1" spans="1:23" s="1" customFormat="1" ht="18" customHeight="1">
      <c r="A1" s="177" t="s">
        <v>115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Q1" s="105"/>
      <c r="S1" s="54"/>
    </row>
    <row r="2" spans="1:23" s="73" customFormat="1" ht="18" customHeight="1">
      <c r="A2" s="178" t="s">
        <v>82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3" ht="18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62"/>
      <c r="M3" s="62"/>
      <c r="N3" s="62"/>
      <c r="O3" s="62"/>
      <c r="P3" s="62"/>
      <c r="Q3" s="137"/>
      <c r="R3" s="62"/>
      <c r="S3" s="108"/>
      <c r="T3" s="62"/>
      <c r="U3" s="62"/>
    </row>
    <row r="4" spans="1:23" ht="18" customHeight="1">
      <c r="A4" s="62"/>
      <c r="B4" s="62"/>
      <c r="C4" s="62"/>
      <c r="D4" s="62"/>
      <c r="E4" s="62"/>
      <c r="G4" s="173" t="s">
        <v>50</v>
      </c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</row>
    <row r="5" spans="1:23" ht="18" customHeight="1">
      <c r="A5" s="62"/>
      <c r="B5" s="62"/>
      <c r="C5" s="62"/>
      <c r="D5" s="62"/>
      <c r="E5" s="62"/>
      <c r="G5" s="63"/>
      <c r="H5" s="63"/>
      <c r="I5" s="63"/>
      <c r="J5" s="63"/>
      <c r="M5" s="176" t="s">
        <v>36</v>
      </c>
      <c r="N5" s="176"/>
      <c r="O5" s="176"/>
      <c r="P5" s="64"/>
      <c r="Q5" s="176" t="s">
        <v>92</v>
      </c>
      <c r="R5" s="176"/>
      <c r="S5" s="176"/>
      <c r="T5" s="176"/>
      <c r="U5" s="176"/>
      <c r="V5" s="64"/>
      <c r="W5" s="63"/>
    </row>
    <row r="6" spans="1:23" ht="18" customHeight="1">
      <c r="A6" s="62"/>
      <c r="B6" s="62"/>
      <c r="C6" s="62"/>
      <c r="D6" s="62"/>
      <c r="E6" s="62"/>
      <c r="G6" s="63"/>
      <c r="H6" s="63"/>
      <c r="I6" s="63"/>
      <c r="J6" s="63"/>
      <c r="K6" s="64" t="s">
        <v>183</v>
      </c>
      <c r="M6" s="18"/>
      <c r="N6" s="18"/>
      <c r="O6" s="18"/>
      <c r="P6" s="64"/>
      <c r="Q6" s="138"/>
      <c r="R6" s="64"/>
      <c r="S6" s="139" t="s">
        <v>193</v>
      </c>
      <c r="T6" s="64"/>
      <c r="U6" s="64" t="s">
        <v>37</v>
      </c>
      <c r="V6" s="64"/>
      <c r="W6" s="63"/>
    </row>
    <row r="7" spans="1:23" ht="18" customHeight="1">
      <c r="A7" s="62"/>
      <c r="B7" s="62"/>
      <c r="C7" s="62"/>
      <c r="D7" s="62"/>
      <c r="E7" s="62"/>
      <c r="G7" s="64" t="s">
        <v>38</v>
      </c>
      <c r="H7" s="64"/>
      <c r="I7" s="64"/>
      <c r="J7" s="64"/>
      <c r="K7" s="64" t="s">
        <v>184</v>
      </c>
      <c r="L7" s="64"/>
      <c r="Q7" s="138"/>
      <c r="R7" s="64"/>
      <c r="S7" s="139" t="s">
        <v>77</v>
      </c>
      <c r="T7" s="64"/>
      <c r="U7" s="64" t="s">
        <v>182</v>
      </c>
      <c r="W7" s="64"/>
    </row>
    <row r="8" spans="1:23" s="64" customFormat="1" ht="18" customHeight="1">
      <c r="A8" s="63"/>
      <c r="B8" s="63"/>
      <c r="C8" s="65"/>
      <c r="D8" s="65"/>
      <c r="E8" s="65"/>
      <c r="G8" s="64" t="s">
        <v>96</v>
      </c>
      <c r="I8" s="64" t="s">
        <v>41</v>
      </c>
      <c r="K8" s="64" t="s">
        <v>185</v>
      </c>
      <c r="Q8" s="138" t="s">
        <v>166</v>
      </c>
      <c r="S8" s="139" t="s">
        <v>78</v>
      </c>
      <c r="U8" s="64" t="s">
        <v>97</v>
      </c>
      <c r="W8" s="64" t="s">
        <v>37</v>
      </c>
    </row>
    <row r="9" spans="1:23" s="64" customFormat="1" ht="18" customHeight="1">
      <c r="A9" s="63"/>
      <c r="B9" s="63"/>
      <c r="C9" s="65"/>
      <c r="D9" s="65"/>
      <c r="E9" s="11" t="s">
        <v>4</v>
      </c>
      <c r="F9" s="66"/>
      <c r="G9" s="64" t="s">
        <v>44</v>
      </c>
      <c r="I9" s="64" t="s">
        <v>45</v>
      </c>
      <c r="K9" s="64" t="s">
        <v>186</v>
      </c>
      <c r="M9" s="64" t="s">
        <v>46</v>
      </c>
      <c r="O9" s="64" t="s">
        <v>47</v>
      </c>
      <c r="Q9" s="138" t="s">
        <v>165</v>
      </c>
      <c r="S9" s="139" t="s">
        <v>79</v>
      </c>
      <c r="U9" s="64" t="s">
        <v>98</v>
      </c>
      <c r="W9" s="64" t="s">
        <v>49</v>
      </c>
    </row>
    <row r="10" spans="1:23" s="64" customFormat="1" ht="18" customHeight="1">
      <c r="A10" s="63"/>
      <c r="B10" s="63"/>
      <c r="C10" s="63"/>
      <c r="D10" s="63"/>
      <c r="E10" s="63"/>
      <c r="G10" s="171" t="s">
        <v>74</v>
      </c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</row>
    <row r="11" spans="1:23" ht="18" customHeight="1">
      <c r="A11" s="62" t="s">
        <v>232</v>
      </c>
      <c r="B11" s="62"/>
      <c r="C11" s="62"/>
      <c r="D11" s="62"/>
      <c r="E11" s="62"/>
      <c r="F11" s="74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71"/>
      <c r="R11" s="68"/>
      <c r="S11" s="35"/>
      <c r="T11" s="68"/>
      <c r="U11" s="68"/>
      <c r="V11" s="68"/>
      <c r="W11" s="68"/>
    </row>
    <row r="12" spans="1:23" ht="13.8">
      <c r="A12" s="62" t="s">
        <v>206</v>
      </c>
      <c r="B12" s="62"/>
      <c r="C12" s="62"/>
      <c r="D12" s="62"/>
      <c r="E12" s="62"/>
      <c r="F12" s="74"/>
      <c r="G12" s="68">
        <v>21750000</v>
      </c>
      <c r="H12" s="62"/>
      <c r="I12" s="68">
        <v>19279778</v>
      </c>
      <c r="J12" s="62"/>
      <c r="K12" s="68">
        <v>221309</v>
      </c>
      <c r="L12" s="62"/>
      <c r="M12" s="68">
        <v>1638780</v>
      </c>
      <c r="N12" s="62"/>
      <c r="O12" s="68">
        <v>35071141</v>
      </c>
      <c r="P12" s="62"/>
      <c r="Q12" s="35">
        <v>533348</v>
      </c>
      <c r="R12" s="62"/>
      <c r="S12" s="35">
        <v>-43540</v>
      </c>
      <c r="T12" s="62"/>
      <c r="U12" s="68">
        <f>SUM(Q12:S12)</f>
        <v>489808</v>
      </c>
      <c r="V12" s="62"/>
      <c r="W12" s="68">
        <f>SUM(G12,I12,K12,M12,O12,U12)</f>
        <v>78450816</v>
      </c>
    </row>
    <row r="13" spans="1:23" ht="9.9" customHeight="1">
      <c r="A13" s="62"/>
      <c r="B13" s="62"/>
      <c r="C13" s="62"/>
      <c r="D13" s="62"/>
      <c r="E13" s="62"/>
      <c r="F13" s="74"/>
      <c r="G13" s="68"/>
      <c r="H13" s="62"/>
      <c r="I13" s="68"/>
      <c r="J13" s="62"/>
      <c r="K13" s="68"/>
      <c r="L13" s="62"/>
      <c r="M13" s="68"/>
      <c r="N13" s="62"/>
      <c r="O13" s="68"/>
      <c r="P13" s="62"/>
      <c r="Q13" s="71"/>
      <c r="R13" s="62"/>
      <c r="S13" s="35"/>
      <c r="T13" s="62"/>
      <c r="U13" s="68"/>
      <c r="V13" s="62"/>
      <c r="W13" s="68"/>
    </row>
    <row r="14" spans="1:23" ht="13.8">
      <c r="A14" s="149" t="s">
        <v>139</v>
      </c>
      <c r="B14" s="62"/>
      <c r="C14" s="62"/>
      <c r="D14" s="62"/>
      <c r="E14" s="62"/>
      <c r="F14" s="74"/>
      <c r="G14" s="68"/>
      <c r="H14" s="62"/>
      <c r="I14" s="68"/>
      <c r="J14" s="62"/>
      <c r="K14" s="68"/>
      <c r="L14" s="62"/>
      <c r="M14" s="68"/>
      <c r="N14" s="62"/>
      <c r="O14" s="68"/>
      <c r="P14" s="62"/>
      <c r="Q14" s="35"/>
      <c r="R14" s="62"/>
      <c r="S14" s="35"/>
      <c r="T14" s="62"/>
      <c r="U14" s="68"/>
      <c r="V14" s="62"/>
      <c r="W14" s="68"/>
    </row>
    <row r="15" spans="1:23" ht="14.4">
      <c r="A15" s="150"/>
      <c r="B15" s="72" t="s">
        <v>140</v>
      </c>
      <c r="F15" s="74"/>
      <c r="G15" s="68"/>
      <c r="H15" s="62"/>
      <c r="I15" s="68"/>
      <c r="J15" s="62"/>
      <c r="K15" s="68"/>
      <c r="L15" s="62"/>
      <c r="M15" s="68"/>
      <c r="N15" s="62"/>
      <c r="O15" s="68"/>
      <c r="P15" s="62"/>
      <c r="Q15" s="35"/>
      <c r="R15" s="62"/>
      <c r="S15" s="35"/>
      <c r="T15" s="62"/>
      <c r="U15" s="68"/>
      <c r="V15" s="62"/>
      <c r="W15" s="68"/>
    </row>
    <row r="16" spans="1:23" ht="13.8">
      <c r="A16" s="14"/>
      <c r="B16" s="14" t="s">
        <v>141</v>
      </c>
      <c r="C16" s="62"/>
      <c r="D16" s="62"/>
      <c r="E16" s="66">
        <v>9</v>
      </c>
      <c r="F16" s="66"/>
      <c r="G16" s="69">
        <v>0</v>
      </c>
      <c r="I16" s="69">
        <v>0</v>
      </c>
      <c r="K16" s="69">
        <v>0</v>
      </c>
      <c r="M16" s="69">
        <v>0</v>
      </c>
      <c r="O16" s="69">
        <v>-1740000</v>
      </c>
      <c r="Q16" s="140">
        <v>0</v>
      </c>
      <c r="S16" s="140">
        <v>0</v>
      </c>
      <c r="U16" s="69">
        <v>0</v>
      </c>
      <c r="W16" s="69">
        <f>SUM(G16,I16,K16,M16,O16,U16)</f>
        <v>-1740000</v>
      </c>
    </row>
    <row r="17" spans="1:24" ht="14.4">
      <c r="A17" s="14"/>
      <c r="B17" s="133" t="s">
        <v>243</v>
      </c>
      <c r="C17" s="62"/>
      <c r="D17" s="62"/>
      <c r="E17" s="62"/>
      <c r="F17" s="66"/>
      <c r="G17" s="75">
        <f>SUM(G16:G16)</f>
        <v>0</v>
      </c>
      <c r="H17" s="62"/>
      <c r="I17" s="75">
        <f>SUM(I16:I16)</f>
        <v>0</v>
      </c>
      <c r="J17" s="62"/>
      <c r="K17" s="75">
        <f>SUM(K16:K16)</f>
        <v>0</v>
      </c>
      <c r="L17" s="62"/>
      <c r="M17" s="75">
        <f>SUM(M16:M16)</f>
        <v>0</v>
      </c>
      <c r="N17" s="62"/>
      <c r="O17" s="75">
        <f>SUM(O16:O16)</f>
        <v>-1740000</v>
      </c>
      <c r="P17" s="62"/>
      <c r="Q17" s="75">
        <f>SUM(Q16:Q16)</f>
        <v>0</v>
      </c>
      <c r="R17" s="62"/>
      <c r="S17" s="75">
        <f>SUM(S16:S16)</f>
        <v>0</v>
      </c>
      <c r="T17" s="62"/>
      <c r="U17" s="75">
        <f>SUM(U16:U16)</f>
        <v>0</v>
      </c>
      <c r="V17" s="62"/>
      <c r="W17" s="75">
        <f>SUM(W16:W16)</f>
        <v>-1740000</v>
      </c>
    </row>
    <row r="18" spans="1:24" ht="9.9" customHeight="1">
      <c r="A18" s="62"/>
      <c r="B18" s="62"/>
      <c r="C18" s="62"/>
      <c r="D18" s="62"/>
      <c r="E18" s="62"/>
      <c r="F18" s="74"/>
      <c r="G18" s="68"/>
      <c r="H18" s="62"/>
      <c r="I18" s="68"/>
      <c r="J18" s="62"/>
      <c r="K18" s="68"/>
      <c r="L18" s="62"/>
      <c r="M18" s="68"/>
      <c r="N18" s="62"/>
      <c r="O18" s="68"/>
      <c r="P18" s="62"/>
      <c r="Q18" s="68"/>
      <c r="R18" s="62"/>
      <c r="S18" s="68"/>
      <c r="T18" s="62"/>
      <c r="U18" s="68"/>
      <c r="V18" s="62"/>
      <c r="W18" s="68"/>
    </row>
    <row r="19" spans="1:24" ht="13.8">
      <c r="A19" s="62" t="s">
        <v>234</v>
      </c>
      <c r="B19" s="62"/>
      <c r="C19" s="62"/>
      <c r="D19" s="62"/>
      <c r="E19" s="62"/>
      <c r="F19" s="66"/>
      <c r="G19" s="141">
        <f>G17</f>
        <v>0</v>
      </c>
      <c r="H19" s="62"/>
      <c r="I19" s="141">
        <f>I17</f>
        <v>0</v>
      </c>
      <c r="J19" s="62"/>
      <c r="K19" s="141">
        <f>K17</f>
        <v>0</v>
      </c>
      <c r="L19" s="62"/>
      <c r="M19" s="141">
        <f>M17</f>
        <v>0</v>
      </c>
      <c r="N19" s="62"/>
      <c r="O19" s="141">
        <f>O17</f>
        <v>-1740000</v>
      </c>
      <c r="P19" s="62"/>
      <c r="Q19" s="141">
        <f>Q17</f>
        <v>0</v>
      </c>
      <c r="R19" s="62"/>
      <c r="S19" s="141">
        <f>S17</f>
        <v>0</v>
      </c>
      <c r="T19" s="62"/>
      <c r="U19" s="141">
        <f>U17</f>
        <v>0</v>
      </c>
      <c r="V19" s="62"/>
      <c r="W19" s="141">
        <f>W17</f>
        <v>-1740000</v>
      </c>
    </row>
    <row r="20" spans="1:24" ht="9.9" customHeight="1">
      <c r="A20" s="62"/>
      <c r="B20" s="62"/>
      <c r="C20" s="62"/>
      <c r="D20" s="62"/>
      <c r="E20" s="62"/>
      <c r="F20" s="74"/>
      <c r="G20" s="68"/>
      <c r="H20" s="62"/>
      <c r="I20" s="68"/>
      <c r="J20" s="62"/>
      <c r="K20" s="68"/>
      <c r="L20" s="62"/>
      <c r="M20" s="68"/>
      <c r="N20" s="62"/>
      <c r="O20" s="68"/>
      <c r="P20" s="62"/>
      <c r="Q20" s="71"/>
      <c r="R20" s="62"/>
      <c r="S20" s="35"/>
      <c r="T20" s="62"/>
      <c r="U20" s="68"/>
      <c r="V20" s="62"/>
      <c r="W20" s="68"/>
    </row>
    <row r="21" spans="1:24" ht="18" customHeight="1">
      <c r="A21" s="62" t="s">
        <v>221</v>
      </c>
      <c r="B21" s="62"/>
      <c r="C21" s="62"/>
      <c r="D21" s="62"/>
      <c r="E21" s="62"/>
      <c r="F21" s="74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71"/>
      <c r="R21" s="68"/>
      <c r="S21" s="35"/>
      <c r="T21" s="68"/>
      <c r="U21" s="68"/>
      <c r="V21" s="68"/>
      <c r="W21" s="68"/>
    </row>
    <row r="22" spans="1:24" ht="18" customHeight="1">
      <c r="B22" s="60" t="s">
        <v>142</v>
      </c>
      <c r="F22" s="74"/>
      <c r="G22" s="69">
        <v>0</v>
      </c>
      <c r="H22" s="68"/>
      <c r="I22" s="69">
        <v>0</v>
      </c>
      <c r="J22" s="68"/>
      <c r="K22" s="69">
        <v>0</v>
      </c>
      <c r="L22" s="68"/>
      <c r="M22" s="69">
        <v>0</v>
      </c>
      <c r="N22" s="69"/>
      <c r="O22" s="69">
        <v>666918</v>
      </c>
      <c r="P22" s="69"/>
      <c r="Q22" s="130">
        <v>0</v>
      </c>
      <c r="R22" s="69"/>
      <c r="S22" s="140">
        <v>0</v>
      </c>
      <c r="T22" s="69"/>
      <c r="U22" s="69">
        <f>SUM(Q22:S22)</f>
        <v>0</v>
      </c>
      <c r="V22" s="69"/>
      <c r="W22" s="69">
        <f>SUM(G22:O22,U22)</f>
        <v>666918</v>
      </c>
    </row>
    <row r="23" spans="1:24" ht="18" customHeight="1">
      <c r="B23" s="60" t="s">
        <v>143</v>
      </c>
      <c r="F23" s="74"/>
      <c r="G23" s="69">
        <v>0</v>
      </c>
      <c r="H23" s="68"/>
      <c r="I23" s="69">
        <v>0</v>
      </c>
      <c r="J23" s="68"/>
      <c r="K23" s="69">
        <v>0</v>
      </c>
      <c r="L23" s="68"/>
      <c r="M23" s="69">
        <v>0</v>
      </c>
      <c r="N23" s="69"/>
      <c r="O23" s="69">
        <v>0</v>
      </c>
      <c r="P23" s="69"/>
      <c r="Q23" s="140">
        <v>-475310</v>
      </c>
      <c r="R23" s="69"/>
      <c r="S23" s="140">
        <v>0</v>
      </c>
      <c r="T23" s="69"/>
      <c r="U23" s="69">
        <f>SUM(Q23:S23)</f>
        <v>-475310</v>
      </c>
      <c r="V23" s="69"/>
      <c r="W23" s="69">
        <f>SUM(G23:O23,U23)</f>
        <v>-475310</v>
      </c>
    </row>
    <row r="24" spans="1:24" ht="18" customHeight="1">
      <c r="A24" s="62" t="s">
        <v>95</v>
      </c>
      <c r="B24" s="62"/>
      <c r="C24" s="62"/>
      <c r="D24" s="62"/>
      <c r="E24" s="62"/>
      <c r="F24" s="74"/>
      <c r="G24" s="75">
        <f>SUM(G22:G23)</f>
        <v>0</v>
      </c>
      <c r="H24" s="69"/>
      <c r="I24" s="75">
        <f>SUM(I22:I23)</f>
        <v>0</v>
      </c>
      <c r="J24" s="68"/>
      <c r="K24" s="75">
        <f>SUM(K22:K23)</f>
        <v>0</v>
      </c>
      <c r="L24" s="68"/>
      <c r="M24" s="75">
        <f>SUM(M22:M23)</f>
        <v>0</v>
      </c>
      <c r="N24" s="69"/>
      <c r="O24" s="75">
        <f>SUM(O22:O23)</f>
        <v>666918</v>
      </c>
      <c r="P24" s="69"/>
      <c r="Q24" s="75">
        <f>SUM(Q22:Q23)</f>
        <v>-475310</v>
      </c>
      <c r="R24" s="69"/>
      <c r="S24" s="75">
        <f>SUM(S22:S23)</f>
        <v>0</v>
      </c>
      <c r="T24" s="69"/>
      <c r="U24" s="75">
        <f>SUM(U22:U23)</f>
        <v>-475310</v>
      </c>
      <c r="V24" s="68"/>
      <c r="W24" s="75">
        <f>SUM(W22:W23)</f>
        <v>191608</v>
      </c>
    </row>
    <row r="25" spans="1:24" s="154" customFormat="1" ht="9.9" customHeight="1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</row>
    <row r="26" spans="1:24" s="154" customFormat="1" ht="22.5" customHeight="1">
      <c r="A26" s="135" t="s">
        <v>248</v>
      </c>
      <c r="B26" s="168"/>
      <c r="C26" s="135"/>
      <c r="D26" s="165"/>
      <c r="E26" s="165"/>
      <c r="F26" s="155"/>
      <c r="G26" s="155">
        <v>0</v>
      </c>
      <c r="H26" s="155"/>
      <c r="I26" s="155">
        <v>0</v>
      </c>
      <c r="J26" s="155"/>
      <c r="K26" s="155">
        <v>0</v>
      </c>
      <c r="L26" s="155"/>
      <c r="M26" s="155">
        <v>580451</v>
      </c>
      <c r="N26" s="155"/>
      <c r="O26" s="155">
        <v>-580451</v>
      </c>
      <c r="P26" s="155"/>
      <c r="Q26" s="155">
        <v>0</v>
      </c>
      <c r="R26" s="155"/>
      <c r="S26" s="155">
        <v>0</v>
      </c>
      <c r="T26" s="155"/>
      <c r="U26" s="155">
        <v>0</v>
      </c>
      <c r="V26" s="155"/>
      <c r="W26" s="155">
        <f>SUM(G26:O26,U26)</f>
        <v>0</v>
      </c>
      <c r="X26" s="143"/>
    </row>
    <row r="27" spans="1:24" s="154" customFormat="1" ht="9.9" customHeight="1">
      <c r="A27" s="164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</row>
    <row r="28" spans="1:24" ht="18" customHeight="1" thickBot="1">
      <c r="A28" s="62" t="s">
        <v>231</v>
      </c>
      <c r="B28" s="62"/>
      <c r="G28" s="169">
        <f>G12+G19+G24+G26</f>
        <v>21750000</v>
      </c>
      <c r="H28" s="68"/>
      <c r="I28" s="169">
        <f>I12+I19+I24+I26</f>
        <v>19279778</v>
      </c>
      <c r="J28" s="68"/>
      <c r="K28" s="169">
        <f>K12+K19+K24+K26</f>
        <v>221309</v>
      </c>
      <c r="L28" s="68"/>
      <c r="M28" s="169">
        <f>M12+M19+M24+M26</f>
        <v>2219231</v>
      </c>
      <c r="N28" s="68"/>
      <c r="O28" s="169">
        <f>O12+O19+O24+O26</f>
        <v>33417608</v>
      </c>
      <c r="P28" s="68"/>
      <c r="Q28" s="169">
        <f>Q12+Q19+Q24+Q26</f>
        <v>58038</v>
      </c>
      <c r="R28" s="68"/>
      <c r="S28" s="169">
        <f>S12+S19+S24+S26</f>
        <v>-43540</v>
      </c>
      <c r="T28" s="68"/>
      <c r="U28" s="169">
        <f>U12+U19+U24+U26</f>
        <v>14498</v>
      </c>
      <c r="V28" s="68"/>
      <c r="W28" s="169">
        <f>W12+W19+W24+W26</f>
        <v>76902424</v>
      </c>
    </row>
    <row r="29" spans="1:24" ht="18" customHeight="1" thickTop="1">
      <c r="M29" s="69"/>
      <c r="N29" s="69"/>
      <c r="O29" s="69"/>
      <c r="P29" s="69"/>
      <c r="Q29" s="130"/>
      <c r="R29" s="69"/>
      <c r="S29" s="140"/>
      <c r="T29" s="69"/>
      <c r="U29" s="69"/>
      <c r="V29" s="69"/>
      <c r="W29" s="62"/>
    </row>
    <row r="31" spans="1:24" ht="18" customHeight="1">
      <c r="G31" s="69"/>
      <c r="I31" s="69"/>
      <c r="K31" s="69"/>
      <c r="M31" s="69"/>
      <c r="O31" s="69"/>
      <c r="U31" s="69"/>
      <c r="W31" s="69"/>
    </row>
    <row r="32" spans="1:24" ht="18" customHeight="1">
      <c r="G32" s="69"/>
      <c r="I32" s="69"/>
      <c r="K32" s="69"/>
      <c r="M32" s="69"/>
      <c r="O32" s="69"/>
      <c r="U32" s="69"/>
      <c r="W32" s="69"/>
    </row>
    <row r="33" spans="7:23" ht="18" customHeight="1">
      <c r="O33" s="69"/>
      <c r="U33" s="69"/>
      <c r="W33" s="69"/>
    </row>
    <row r="34" spans="7:23" ht="18" customHeight="1">
      <c r="W34" s="69"/>
    </row>
    <row r="35" spans="7:23" ht="18" customHeight="1">
      <c r="W35" s="69"/>
    </row>
    <row r="36" spans="7:23" ht="18" customHeight="1">
      <c r="G36" s="69"/>
      <c r="I36" s="69"/>
      <c r="K36" s="69"/>
      <c r="M36" s="69"/>
      <c r="O36" s="69"/>
      <c r="U36" s="69"/>
      <c r="W36" s="69"/>
    </row>
  </sheetData>
  <mergeCells count="6">
    <mergeCell ref="A1:L1"/>
    <mergeCell ref="A2:U2"/>
    <mergeCell ref="G4:U4"/>
    <mergeCell ref="M5:O5"/>
    <mergeCell ref="G10:W10"/>
    <mergeCell ref="Q5:U5"/>
  </mergeCells>
  <pageMargins left="0.8" right="0.8" top="0.48" bottom="0.5" header="0.5" footer="0.5"/>
  <pageSetup paperSize="9" scale="68" firstPageNumber="10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1"/>
  <sheetViews>
    <sheetView view="pageBreakPreview" zoomScale="90" zoomScaleNormal="85" zoomScaleSheetLayoutView="90" workbookViewId="0">
      <selection sqref="A1:L1"/>
    </sheetView>
  </sheetViews>
  <sheetFormatPr defaultColWidth="9.09765625" defaultRowHeight="18" customHeight="1"/>
  <cols>
    <col min="1" max="1" width="2.5" style="60" customWidth="1"/>
    <col min="2" max="2" width="2.59765625" style="60" customWidth="1"/>
    <col min="3" max="3" width="43" style="60" customWidth="1"/>
    <col min="4" max="4" width="7.5" style="66" customWidth="1"/>
    <col min="5" max="5" width="1.09765625" style="66" customWidth="1"/>
    <col min="6" max="6" width="12" style="58" customWidth="1"/>
    <col min="7" max="7" width="1.09765625" style="60" customWidth="1"/>
    <col min="8" max="8" width="12" style="58" customWidth="1"/>
    <col min="9" max="9" width="1.09765625" style="64" customWidth="1"/>
    <col min="10" max="10" width="12" style="58" customWidth="1"/>
    <col min="11" max="11" width="1.09765625" style="60" customWidth="1"/>
    <col min="12" max="12" width="12" style="58" customWidth="1"/>
    <col min="13" max="16384" width="9.09765625" style="60"/>
  </cols>
  <sheetData>
    <row r="1" spans="1:12" s="1" customFormat="1" ht="18.899999999999999" customHeight="1">
      <c r="A1" s="177" t="s">
        <v>115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s="76" customFormat="1" ht="18.899999999999999" customHeight="1">
      <c r="A2" s="178" t="s">
        <v>83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06"/>
    </row>
    <row r="3" spans="1:12" ht="12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12" ht="21.9" customHeight="1">
      <c r="A4" s="62"/>
      <c r="B4" s="62"/>
      <c r="C4" s="62"/>
      <c r="D4" s="78"/>
      <c r="E4" s="78"/>
      <c r="F4" s="173" t="s">
        <v>0</v>
      </c>
      <c r="G4" s="173"/>
      <c r="H4" s="173"/>
      <c r="I4" s="79"/>
      <c r="J4" s="173" t="s">
        <v>1</v>
      </c>
      <c r="K4" s="173"/>
      <c r="L4" s="173"/>
    </row>
    <row r="5" spans="1:12" ht="21.9" customHeight="1">
      <c r="A5" s="62"/>
      <c r="C5" s="62"/>
      <c r="D5" s="80"/>
      <c r="E5" s="80"/>
      <c r="F5" s="173" t="s">
        <v>2</v>
      </c>
      <c r="G5" s="173"/>
      <c r="H5" s="173"/>
      <c r="I5" s="63"/>
      <c r="J5" s="173" t="s">
        <v>2</v>
      </c>
      <c r="K5" s="173"/>
      <c r="L5" s="173"/>
    </row>
    <row r="6" spans="1:12" s="14" customFormat="1" ht="21.9" customHeight="1">
      <c r="A6" s="13"/>
      <c r="C6" s="13"/>
      <c r="D6" s="81"/>
      <c r="E6" s="81"/>
      <c r="F6" s="174" t="s">
        <v>226</v>
      </c>
      <c r="G6" s="174"/>
      <c r="H6" s="174"/>
      <c r="I6" s="82"/>
      <c r="J6" s="174" t="s">
        <v>226</v>
      </c>
      <c r="K6" s="174"/>
      <c r="L6" s="174"/>
    </row>
    <row r="7" spans="1:12" ht="21.9" customHeight="1">
      <c r="A7" s="62"/>
      <c r="C7" s="62"/>
      <c r="D7" s="11"/>
      <c r="E7" s="11"/>
      <c r="F7" s="179" t="s">
        <v>225</v>
      </c>
      <c r="G7" s="180"/>
      <c r="H7" s="180"/>
      <c r="I7" s="17"/>
      <c r="J7" s="179" t="s">
        <v>225</v>
      </c>
      <c r="K7" s="180"/>
      <c r="L7" s="180"/>
    </row>
    <row r="8" spans="1:12" ht="21.9" customHeight="1">
      <c r="A8" s="62"/>
      <c r="C8" s="62"/>
      <c r="D8" s="11" t="s">
        <v>4</v>
      </c>
      <c r="E8" s="11"/>
      <c r="F8" s="112" t="s">
        <v>205</v>
      </c>
      <c r="G8" s="17"/>
      <c r="H8" s="112" t="s">
        <v>177</v>
      </c>
      <c r="I8" s="18"/>
      <c r="J8" s="112" t="s">
        <v>205</v>
      </c>
      <c r="K8" s="17"/>
      <c r="L8" s="112" t="s">
        <v>177</v>
      </c>
    </row>
    <row r="9" spans="1:12" ht="21.9" customHeight="1">
      <c r="A9" s="62"/>
      <c r="C9" s="62"/>
      <c r="D9" s="80"/>
      <c r="E9" s="80"/>
      <c r="F9" s="171" t="s">
        <v>69</v>
      </c>
      <c r="G9" s="171"/>
      <c r="H9" s="171"/>
      <c r="I9" s="171"/>
      <c r="J9" s="171"/>
      <c r="K9" s="171"/>
      <c r="L9" s="171"/>
    </row>
    <row r="10" spans="1:12" ht="21.9" customHeight="1">
      <c r="A10" s="72" t="s">
        <v>51</v>
      </c>
      <c r="D10" s="83"/>
      <c r="E10" s="83"/>
      <c r="F10" s="69"/>
      <c r="G10" s="19"/>
      <c r="H10" s="69"/>
      <c r="I10" s="19"/>
      <c r="J10" s="84"/>
      <c r="K10" s="19"/>
      <c r="L10" s="84"/>
    </row>
    <row r="11" spans="1:12" ht="21.9" customHeight="1">
      <c r="A11" s="60" t="s">
        <v>252</v>
      </c>
      <c r="D11" s="85"/>
      <c r="E11" s="85"/>
      <c r="F11" s="58">
        <v>3742568</v>
      </c>
      <c r="G11" s="69"/>
      <c r="H11" s="58">
        <v>3634447</v>
      </c>
      <c r="I11" s="86"/>
      <c r="J11" s="58">
        <v>666918</v>
      </c>
      <c r="K11" s="69"/>
      <c r="L11" s="58">
        <v>1226106</v>
      </c>
    </row>
    <row r="12" spans="1:12" ht="21.9" customHeight="1">
      <c r="A12" s="87" t="s">
        <v>84</v>
      </c>
      <c r="G12" s="69"/>
      <c r="I12" s="88"/>
      <c r="K12" s="69"/>
    </row>
    <row r="13" spans="1:12" ht="21.9" customHeight="1">
      <c r="A13" s="1" t="s">
        <v>176</v>
      </c>
      <c r="F13" s="58">
        <v>346249</v>
      </c>
      <c r="G13" s="69"/>
      <c r="H13" s="58">
        <v>734671</v>
      </c>
      <c r="I13" s="88"/>
      <c r="J13" s="89">
        <v>-4612</v>
      </c>
      <c r="K13" s="69"/>
      <c r="L13" s="89">
        <v>-4186</v>
      </c>
    </row>
    <row r="14" spans="1:12" ht="21.9" customHeight="1">
      <c r="A14" s="1" t="s">
        <v>35</v>
      </c>
      <c r="F14" s="58">
        <v>2025242</v>
      </c>
      <c r="G14" s="69"/>
      <c r="H14" s="58">
        <v>1559323</v>
      </c>
      <c r="I14" s="88"/>
      <c r="J14" s="58">
        <v>413834</v>
      </c>
      <c r="K14" s="69"/>
      <c r="L14" s="58">
        <v>160140</v>
      </c>
    </row>
    <row r="15" spans="1:12" ht="21.9" customHeight="1">
      <c r="A15" s="1" t="s">
        <v>52</v>
      </c>
      <c r="F15" s="58">
        <v>1647237</v>
      </c>
      <c r="G15" s="69"/>
      <c r="H15" s="58">
        <v>1271683</v>
      </c>
      <c r="I15" s="88"/>
      <c r="J15" s="58">
        <v>15969</v>
      </c>
      <c r="K15" s="69"/>
      <c r="L15" s="58">
        <v>16538</v>
      </c>
    </row>
    <row r="16" spans="1:12" ht="21.9" customHeight="1">
      <c r="A16" s="1" t="s">
        <v>101</v>
      </c>
      <c r="F16" s="58">
        <v>232818</v>
      </c>
      <c r="G16" s="69"/>
      <c r="H16" s="58">
        <v>175893</v>
      </c>
      <c r="I16" s="88"/>
      <c r="J16" s="58">
        <v>86</v>
      </c>
      <c r="K16" s="69"/>
      <c r="L16" s="58">
        <v>212</v>
      </c>
    </row>
    <row r="17" spans="1:12" ht="21.9" customHeight="1">
      <c r="A17" s="1" t="s">
        <v>199</v>
      </c>
      <c r="F17" s="58">
        <v>508</v>
      </c>
      <c r="G17" s="69"/>
      <c r="H17" s="58">
        <v>-780</v>
      </c>
      <c r="I17" s="88"/>
      <c r="J17" s="58">
        <v>9740</v>
      </c>
      <c r="K17" s="69"/>
      <c r="L17" s="58">
        <v>7511</v>
      </c>
    </row>
    <row r="18" spans="1:12" ht="21.9" customHeight="1">
      <c r="A18" s="1" t="s">
        <v>266</v>
      </c>
      <c r="F18" s="58">
        <v>-273364</v>
      </c>
      <c r="G18" s="69"/>
      <c r="H18" s="58">
        <v>-492705</v>
      </c>
      <c r="I18" s="88"/>
      <c r="J18" s="58">
        <v>-54733</v>
      </c>
      <c r="K18" s="69"/>
      <c r="L18" s="58">
        <v>-95802</v>
      </c>
    </row>
    <row r="19" spans="1:12" ht="21.9" customHeight="1">
      <c r="A19" s="1" t="s">
        <v>250</v>
      </c>
      <c r="F19" s="58">
        <v>-263964</v>
      </c>
      <c r="G19" s="69"/>
      <c r="H19" s="58">
        <v>-53430</v>
      </c>
      <c r="I19" s="54"/>
      <c r="J19" s="54">
        <v>0</v>
      </c>
      <c r="K19" s="54"/>
      <c r="L19" s="54">
        <v>0</v>
      </c>
    </row>
    <row r="20" spans="1:12" ht="21.9" customHeight="1">
      <c r="A20" s="1" t="s">
        <v>267</v>
      </c>
      <c r="F20" s="58">
        <v>10140</v>
      </c>
      <c r="G20" s="69"/>
      <c r="H20" s="58">
        <v>15743</v>
      </c>
      <c r="I20" s="88"/>
      <c r="J20" s="89">
        <v>8239</v>
      </c>
      <c r="K20" s="69"/>
      <c r="L20" s="89">
        <v>4748</v>
      </c>
    </row>
    <row r="21" spans="1:12" ht="21.9" customHeight="1">
      <c r="A21" s="1" t="s">
        <v>194</v>
      </c>
      <c r="F21" s="58">
        <v>58820</v>
      </c>
      <c r="G21" s="69"/>
      <c r="H21" s="58">
        <v>59453</v>
      </c>
      <c r="I21" s="88"/>
      <c r="J21" s="89">
        <v>0</v>
      </c>
      <c r="K21" s="69"/>
      <c r="L21" s="89">
        <v>0</v>
      </c>
    </row>
    <row r="22" spans="1:12" ht="21.9" customHeight="1">
      <c r="A22" s="1" t="s">
        <v>235</v>
      </c>
      <c r="F22" s="58">
        <v>2642</v>
      </c>
      <c r="G22" s="69"/>
      <c r="H22" s="58">
        <v>1318</v>
      </c>
      <c r="I22" s="88"/>
      <c r="J22" s="89">
        <v>-2578</v>
      </c>
      <c r="K22" s="69"/>
      <c r="L22" s="89">
        <v>1682</v>
      </c>
    </row>
    <row r="23" spans="1:12" ht="21.9" customHeight="1">
      <c r="A23" s="1" t="s">
        <v>237</v>
      </c>
      <c r="F23" s="58">
        <v>14274</v>
      </c>
      <c r="G23" s="69"/>
      <c r="H23" s="58">
        <v>-555</v>
      </c>
      <c r="I23" s="88"/>
      <c r="J23" s="89">
        <v>0</v>
      </c>
      <c r="K23" s="69"/>
      <c r="L23" s="89">
        <v>-2</v>
      </c>
    </row>
    <row r="24" spans="1:12" ht="21.9" customHeight="1">
      <c r="A24" s="1" t="s">
        <v>155</v>
      </c>
      <c r="G24" s="69"/>
      <c r="I24" s="88"/>
      <c r="K24" s="69"/>
    </row>
    <row r="25" spans="1:12" ht="21.9" customHeight="1">
      <c r="A25" s="1" t="s">
        <v>131</v>
      </c>
      <c r="B25" s="60" t="s">
        <v>145</v>
      </c>
      <c r="D25" s="66">
        <v>4</v>
      </c>
      <c r="F25" s="58">
        <v>-2680609</v>
      </c>
      <c r="G25" s="69"/>
      <c r="H25" s="58">
        <v>-3108710</v>
      </c>
      <c r="I25" s="88"/>
      <c r="J25" s="58">
        <v>0</v>
      </c>
      <c r="K25" s="69"/>
      <c r="L25" s="58">
        <v>0</v>
      </c>
    </row>
    <row r="26" spans="1:12" ht="21.9" customHeight="1">
      <c r="A26" s="1" t="s">
        <v>220</v>
      </c>
      <c r="F26" s="58">
        <v>153639</v>
      </c>
      <c r="G26" s="69"/>
      <c r="H26" s="58">
        <v>30149</v>
      </c>
      <c r="I26" s="88"/>
      <c r="J26" s="58">
        <v>0</v>
      </c>
      <c r="K26" s="69"/>
      <c r="L26" s="58">
        <v>0</v>
      </c>
    </row>
    <row r="27" spans="1:12" ht="21.9" customHeight="1">
      <c r="A27" s="1" t="s">
        <v>268</v>
      </c>
      <c r="F27" s="58">
        <v>48815</v>
      </c>
      <c r="G27" s="69"/>
      <c r="H27" s="58">
        <v>13929</v>
      </c>
      <c r="I27" s="88"/>
      <c r="J27" s="58">
        <v>0</v>
      </c>
      <c r="K27" s="69"/>
      <c r="L27" s="58">
        <v>0</v>
      </c>
    </row>
    <row r="28" spans="1:12" ht="21.9" customHeight="1">
      <c r="A28" s="1" t="s">
        <v>31</v>
      </c>
      <c r="F28" s="58">
        <v>-17352</v>
      </c>
      <c r="G28" s="69"/>
      <c r="H28" s="58">
        <v>-26514</v>
      </c>
      <c r="I28" s="88"/>
      <c r="J28" s="58">
        <v>-1074980</v>
      </c>
      <c r="K28" s="69"/>
      <c r="L28" s="58">
        <v>-1543765</v>
      </c>
    </row>
    <row r="29" spans="1:12" ht="21.9" customHeight="1">
      <c r="A29" s="1" t="s">
        <v>32</v>
      </c>
      <c r="F29" s="58">
        <v>-842609</v>
      </c>
      <c r="G29" s="69"/>
      <c r="H29" s="58">
        <v>-114389</v>
      </c>
      <c r="I29" s="88"/>
      <c r="J29" s="58">
        <v>-140245</v>
      </c>
      <c r="K29" s="69"/>
      <c r="L29" s="58">
        <v>-80044</v>
      </c>
    </row>
    <row r="30" spans="1:12" ht="21.9" customHeight="1">
      <c r="F30" s="90">
        <f>SUM(F11:F29)</f>
        <v>4205054</v>
      </c>
      <c r="G30" s="69"/>
      <c r="H30" s="90">
        <f>SUM(H11:H29)</f>
        <v>3699526</v>
      </c>
      <c r="I30" s="88"/>
      <c r="J30" s="90">
        <f>SUM(J11:J29)</f>
        <v>-162362</v>
      </c>
      <c r="K30" s="69"/>
      <c r="L30" s="90">
        <f>SUM(L11:L29)</f>
        <v>-306862</v>
      </c>
    </row>
    <row r="31" spans="1:12" ht="21.9" customHeight="1">
      <c r="A31" s="87" t="s">
        <v>53</v>
      </c>
      <c r="F31" s="60"/>
      <c r="G31" s="88"/>
      <c r="H31" s="60"/>
      <c r="I31" s="88"/>
      <c r="K31" s="69"/>
    </row>
    <row r="32" spans="1:12" ht="21.9" customHeight="1">
      <c r="A32" s="1" t="s">
        <v>151</v>
      </c>
      <c r="F32" s="58">
        <v>5619724</v>
      </c>
      <c r="G32" s="88"/>
      <c r="H32" s="58">
        <v>-1658138</v>
      </c>
      <c r="I32" s="88"/>
      <c r="J32" s="58">
        <v>0</v>
      </c>
      <c r="K32" s="69"/>
      <c r="L32" s="58">
        <v>0</v>
      </c>
    </row>
    <row r="33" spans="1:12" ht="21.9" customHeight="1">
      <c r="A33" s="1" t="s">
        <v>133</v>
      </c>
      <c r="F33" s="58">
        <v>-284391</v>
      </c>
      <c r="G33" s="88"/>
      <c r="H33" s="58">
        <v>-308183</v>
      </c>
      <c r="I33" s="88"/>
      <c r="J33" s="58">
        <v>0</v>
      </c>
      <c r="K33" s="69"/>
      <c r="L33" s="58">
        <v>0</v>
      </c>
    </row>
    <row r="34" spans="1:12" ht="21.9" customHeight="1">
      <c r="A34" s="53" t="s">
        <v>109</v>
      </c>
      <c r="B34" s="53"/>
      <c r="C34" s="53"/>
      <c r="D34" s="53"/>
      <c r="E34" s="53"/>
      <c r="F34" s="58">
        <v>-338916</v>
      </c>
      <c r="G34" s="88"/>
      <c r="H34" s="58">
        <v>41848</v>
      </c>
      <c r="I34" s="88"/>
      <c r="J34" s="58">
        <v>-16012</v>
      </c>
      <c r="K34" s="69"/>
      <c r="L34" s="58">
        <v>-6263</v>
      </c>
    </row>
    <row r="35" spans="1:12" ht="21.9" customHeight="1">
      <c r="A35" s="1" t="s">
        <v>110</v>
      </c>
      <c r="F35" s="58">
        <v>192541</v>
      </c>
      <c r="G35" s="88"/>
      <c r="H35" s="58">
        <v>-7949</v>
      </c>
      <c r="I35" s="88"/>
      <c r="J35" s="58">
        <v>54777</v>
      </c>
      <c r="K35" s="69"/>
      <c r="L35" s="58">
        <v>58860</v>
      </c>
    </row>
    <row r="36" spans="1:12" ht="21.9" customHeight="1">
      <c r="A36" s="53" t="s">
        <v>195</v>
      </c>
      <c r="B36" s="53"/>
      <c r="C36" s="53"/>
      <c r="D36" s="53"/>
      <c r="E36" s="53"/>
      <c r="F36" s="58">
        <v>984211</v>
      </c>
      <c r="G36" s="88"/>
      <c r="H36" s="58">
        <v>1455793</v>
      </c>
      <c r="I36" s="88"/>
      <c r="J36" s="58">
        <v>0</v>
      </c>
      <c r="K36" s="69"/>
      <c r="L36" s="58">
        <v>0</v>
      </c>
    </row>
    <row r="37" spans="1:12" ht="21.9" customHeight="1">
      <c r="A37" s="1" t="s">
        <v>7</v>
      </c>
      <c r="F37" s="58">
        <v>-702499</v>
      </c>
      <c r="G37" s="88"/>
      <c r="H37" s="58">
        <v>-804470</v>
      </c>
      <c r="I37" s="88"/>
      <c r="J37" s="58">
        <v>0</v>
      </c>
      <c r="K37" s="69"/>
      <c r="L37" s="58">
        <v>0</v>
      </c>
    </row>
    <row r="38" spans="1:12" ht="21.9" customHeight="1">
      <c r="A38" s="1" t="s">
        <v>65</v>
      </c>
      <c r="F38" s="58">
        <v>-82253</v>
      </c>
      <c r="G38" s="88"/>
      <c r="H38" s="58">
        <v>34165</v>
      </c>
      <c r="I38" s="88"/>
      <c r="J38" s="58">
        <v>-1111</v>
      </c>
      <c r="K38" s="69"/>
      <c r="L38" s="58">
        <v>-21765</v>
      </c>
    </row>
    <row r="39" spans="1:12" ht="21.9" customHeight="1">
      <c r="A39" s="1" t="s">
        <v>187</v>
      </c>
      <c r="F39" s="58">
        <v>-5357735</v>
      </c>
      <c r="G39" s="88"/>
      <c r="H39" s="58">
        <v>1176793</v>
      </c>
      <c r="I39" s="88"/>
      <c r="J39" s="58">
        <v>-142369</v>
      </c>
      <c r="K39" s="69"/>
      <c r="L39" s="58">
        <v>-2212</v>
      </c>
    </row>
    <row r="40" spans="1:12" ht="21.9" customHeight="1">
      <c r="A40" s="53" t="s">
        <v>21</v>
      </c>
      <c r="B40" s="53"/>
      <c r="C40" s="53"/>
      <c r="D40" s="53"/>
      <c r="E40" s="53"/>
      <c r="F40" s="58">
        <v>-411089</v>
      </c>
      <c r="G40" s="88"/>
      <c r="H40" s="58">
        <v>165930</v>
      </c>
      <c r="I40" s="88"/>
      <c r="J40" s="58">
        <v>-83</v>
      </c>
      <c r="K40" s="69"/>
      <c r="L40" s="58">
        <v>-2230</v>
      </c>
    </row>
    <row r="41" spans="1:12" ht="21.9" customHeight="1">
      <c r="A41" s="53" t="s">
        <v>86</v>
      </c>
      <c r="B41" s="53"/>
      <c r="C41" s="53"/>
      <c r="D41" s="53"/>
      <c r="E41" s="53"/>
      <c r="F41" s="58">
        <v>17676</v>
      </c>
      <c r="G41" s="88"/>
      <c r="H41" s="58">
        <v>8082</v>
      </c>
      <c r="I41" s="88"/>
      <c r="J41" s="58">
        <v>10082</v>
      </c>
      <c r="K41" s="69"/>
      <c r="L41" s="58">
        <v>9779</v>
      </c>
    </row>
    <row r="42" spans="1:12" ht="21.9" customHeight="1">
      <c r="A42" s="1" t="s">
        <v>224</v>
      </c>
      <c r="B42" s="91"/>
      <c r="C42" s="91"/>
      <c r="F42" s="92">
        <v>-15892</v>
      </c>
      <c r="G42" s="88"/>
      <c r="H42" s="92">
        <v>-129</v>
      </c>
      <c r="I42" s="88"/>
      <c r="J42" s="92">
        <v>0</v>
      </c>
      <c r="K42" s="69"/>
      <c r="L42" s="92">
        <v>0</v>
      </c>
    </row>
    <row r="43" spans="1:12" ht="21.9" customHeight="1">
      <c r="A43" s="60" t="s">
        <v>211</v>
      </c>
      <c r="F43" s="58">
        <f>SUM(F30:F42)</f>
        <v>3826431</v>
      </c>
      <c r="G43" s="58"/>
      <c r="H43" s="58">
        <f>SUM(H30:H42)</f>
        <v>3803268</v>
      </c>
      <c r="I43" s="58"/>
      <c r="J43" s="58">
        <f>SUM(J30:J42)</f>
        <v>-257078</v>
      </c>
      <c r="K43" s="58"/>
      <c r="L43" s="58">
        <f>SUM(L30:L42)</f>
        <v>-270693</v>
      </c>
    </row>
    <row r="44" spans="1:12" ht="21.9" customHeight="1">
      <c r="A44" s="1" t="s">
        <v>154</v>
      </c>
      <c r="F44" s="58">
        <v>-247246</v>
      </c>
      <c r="G44" s="79"/>
      <c r="H44" s="58">
        <v>-306537</v>
      </c>
      <c r="I44" s="79"/>
      <c r="J44" s="58">
        <v>-4638</v>
      </c>
      <c r="K44" s="69"/>
      <c r="L44" s="58">
        <v>-4601</v>
      </c>
    </row>
    <row r="45" spans="1:12" s="62" customFormat="1" ht="21.9" customHeight="1">
      <c r="A45" s="62" t="s">
        <v>70</v>
      </c>
      <c r="D45" s="93"/>
      <c r="E45" s="93"/>
      <c r="F45" s="94">
        <f>SUM(F43:F44)</f>
        <v>3579185</v>
      </c>
      <c r="G45" s="95"/>
      <c r="H45" s="94">
        <f>SUM(H43:H44)</f>
        <v>3496731</v>
      </c>
      <c r="I45" s="95"/>
      <c r="J45" s="94">
        <f>SUM(J43:J44)</f>
        <v>-261716</v>
      </c>
      <c r="K45" s="95"/>
      <c r="L45" s="94">
        <f>SUM(L43:L44)</f>
        <v>-275294</v>
      </c>
    </row>
    <row r="46" spans="1:12" ht="18" customHeight="1">
      <c r="G46" s="96"/>
      <c r="I46" s="97"/>
      <c r="K46" s="96"/>
    </row>
    <row r="47" spans="1:12" s="1" customFormat="1" ht="18.899999999999999" customHeight="1">
      <c r="A47" s="177" t="s">
        <v>115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</row>
    <row r="48" spans="1:12" s="76" customFormat="1" ht="18.899999999999999" customHeight="1">
      <c r="A48" s="178" t="s">
        <v>83</v>
      </c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06"/>
    </row>
    <row r="49" spans="1:12" ht="12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</row>
    <row r="50" spans="1:12" ht="22.5" customHeight="1">
      <c r="A50" s="62"/>
      <c r="B50" s="62"/>
      <c r="C50" s="62"/>
      <c r="D50" s="78"/>
      <c r="E50" s="78"/>
      <c r="F50" s="173" t="s">
        <v>0</v>
      </c>
      <c r="G50" s="173"/>
      <c r="H50" s="173"/>
      <c r="I50" s="79"/>
      <c r="J50" s="173" t="s">
        <v>1</v>
      </c>
      <c r="K50" s="173"/>
      <c r="L50" s="173"/>
    </row>
    <row r="51" spans="1:12" ht="22.5" customHeight="1">
      <c r="A51" s="62"/>
      <c r="C51" s="62"/>
      <c r="D51" s="80"/>
      <c r="E51" s="80"/>
      <c r="F51" s="173" t="s">
        <v>2</v>
      </c>
      <c r="G51" s="173"/>
      <c r="H51" s="173"/>
      <c r="I51" s="63"/>
      <c r="J51" s="173" t="s">
        <v>2</v>
      </c>
      <c r="K51" s="173"/>
      <c r="L51" s="173"/>
    </row>
    <row r="52" spans="1:12" s="14" customFormat="1" ht="22.5" customHeight="1">
      <c r="A52" s="13"/>
      <c r="C52" s="13"/>
      <c r="D52" s="81"/>
      <c r="E52" s="81"/>
      <c r="F52" s="174" t="s">
        <v>226</v>
      </c>
      <c r="G52" s="174"/>
      <c r="H52" s="174"/>
      <c r="I52" s="82"/>
      <c r="J52" s="174" t="s">
        <v>226</v>
      </c>
      <c r="K52" s="174"/>
      <c r="L52" s="174"/>
    </row>
    <row r="53" spans="1:12" s="14" customFormat="1" ht="22.5" customHeight="1">
      <c r="A53" s="13"/>
      <c r="C53" s="13"/>
      <c r="D53" s="81"/>
      <c r="E53" s="81"/>
      <c r="F53" s="179" t="s">
        <v>225</v>
      </c>
      <c r="G53" s="180"/>
      <c r="H53" s="180"/>
      <c r="I53" s="17"/>
      <c r="J53" s="179" t="s">
        <v>225</v>
      </c>
      <c r="K53" s="180"/>
      <c r="L53" s="180"/>
    </row>
    <row r="54" spans="1:12" ht="22.5" customHeight="1">
      <c r="A54" s="62"/>
      <c r="C54" s="62"/>
      <c r="D54" s="11" t="s">
        <v>4</v>
      </c>
      <c r="E54" s="11"/>
      <c r="F54" s="112" t="s">
        <v>205</v>
      </c>
      <c r="G54" s="17"/>
      <c r="H54" s="112" t="s">
        <v>177</v>
      </c>
      <c r="I54" s="18"/>
      <c r="J54" s="112" t="s">
        <v>205</v>
      </c>
      <c r="K54" s="17"/>
      <c r="L54" s="112" t="s">
        <v>177</v>
      </c>
    </row>
    <row r="55" spans="1:12" ht="22.5" customHeight="1">
      <c r="A55" s="62"/>
      <c r="C55" s="62"/>
      <c r="D55" s="80"/>
      <c r="E55" s="80"/>
      <c r="F55" s="171" t="s">
        <v>69</v>
      </c>
      <c r="G55" s="171"/>
      <c r="H55" s="171"/>
      <c r="I55" s="171"/>
      <c r="J55" s="171"/>
      <c r="K55" s="171"/>
      <c r="L55" s="171"/>
    </row>
    <row r="56" spans="1:12" ht="22.5" customHeight="1">
      <c r="A56" s="72" t="s">
        <v>54</v>
      </c>
      <c r="D56" s="98"/>
      <c r="E56" s="98"/>
      <c r="G56" s="88"/>
      <c r="I56" s="88"/>
      <c r="K56" s="69"/>
    </row>
    <row r="57" spans="1:12" ht="22.5" customHeight="1">
      <c r="A57" s="60" t="s">
        <v>236</v>
      </c>
      <c r="D57" s="98"/>
      <c r="E57" s="98"/>
      <c r="F57" s="58">
        <v>0</v>
      </c>
      <c r="G57" s="88"/>
      <c r="H57" s="58">
        <v>-75000</v>
      </c>
      <c r="I57" s="88"/>
      <c r="J57" s="58">
        <v>0</v>
      </c>
      <c r="K57" s="69"/>
      <c r="L57" s="58">
        <v>-75000</v>
      </c>
    </row>
    <row r="58" spans="1:12" ht="22.5" customHeight="1">
      <c r="A58" s="60" t="s">
        <v>174</v>
      </c>
      <c r="D58" s="98">
        <v>4</v>
      </c>
      <c r="E58" s="98"/>
      <c r="F58" s="54">
        <v>-603840</v>
      </c>
      <c r="G58" s="88"/>
      <c r="H58" s="54">
        <v>-628150</v>
      </c>
      <c r="I58" s="88"/>
      <c r="J58" s="58">
        <v>-541469</v>
      </c>
      <c r="K58" s="69"/>
      <c r="L58" s="58">
        <v>-543590</v>
      </c>
    </row>
    <row r="59" spans="1:12" ht="22.5" customHeight="1">
      <c r="A59" s="60" t="s">
        <v>170</v>
      </c>
      <c r="D59" s="98"/>
      <c r="E59" s="98"/>
      <c r="F59" s="54">
        <v>0</v>
      </c>
      <c r="G59" s="88"/>
      <c r="H59" s="54">
        <v>-44828</v>
      </c>
      <c r="I59" s="88"/>
      <c r="J59" s="58">
        <v>0</v>
      </c>
      <c r="K59" s="69"/>
      <c r="L59" s="58">
        <v>-44828</v>
      </c>
    </row>
    <row r="60" spans="1:12" ht="22.5" customHeight="1">
      <c r="A60" s="60" t="s">
        <v>200</v>
      </c>
      <c r="D60" s="98"/>
      <c r="E60" s="98"/>
      <c r="F60" s="58">
        <v>-2219234</v>
      </c>
      <c r="G60" s="88"/>
      <c r="H60" s="58">
        <v>892125</v>
      </c>
      <c r="I60" s="88"/>
      <c r="J60" s="58">
        <v>574891</v>
      </c>
      <c r="K60" s="69"/>
      <c r="L60" s="58">
        <v>-1072507</v>
      </c>
    </row>
    <row r="61" spans="1:12" ht="22.5" customHeight="1">
      <c r="A61" s="60" t="s">
        <v>129</v>
      </c>
      <c r="D61" s="98"/>
      <c r="E61" s="98"/>
      <c r="F61" s="58">
        <v>0</v>
      </c>
      <c r="G61" s="88"/>
      <c r="H61" s="58">
        <v>0</v>
      </c>
      <c r="I61" s="88"/>
      <c r="J61" s="58">
        <v>0</v>
      </c>
      <c r="K61" s="69"/>
      <c r="L61" s="58">
        <v>-54500</v>
      </c>
    </row>
    <row r="62" spans="1:12" ht="22.5" customHeight="1">
      <c r="A62" s="60" t="s">
        <v>12</v>
      </c>
      <c r="D62" s="98"/>
      <c r="E62" s="98"/>
      <c r="F62" s="58">
        <v>-105832</v>
      </c>
      <c r="G62" s="88"/>
      <c r="H62" s="58">
        <v>-14700</v>
      </c>
      <c r="I62" s="88"/>
      <c r="J62" s="58">
        <v>-317452</v>
      </c>
      <c r="K62" s="69"/>
      <c r="L62" s="58">
        <v>-505680</v>
      </c>
    </row>
    <row r="63" spans="1:12" ht="22.5" customHeight="1">
      <c r="A63" s="60" t="s">
        <v>171</v>
      </c>
      <c r="D63" s="98"/>
      <c r="E63" s="98"/>
      <c r="F63" s="54">
        <v>16</v>
      </c>
      <c r="G63" s="58"/>
      <c r="H63" s="54">
        <v>3498</v>
      </c>
      <c r="I63" s="58"/>
      <c r="J63" s="54">
        <v>0</v>
      </c>
      <c r="K63" s="69"/>
      <c r="L63" s="54">
        <v>2</v>
      </c>
    </row>
    <row r="64" spans="1:12" ht="22.5" customHeight="1">
      <c r="A64" s="60" t="s">
        <v>156</v>
      </c>
      <c r="D64" s="98"/>
      <c r="E64" s="98"/>
      <c r="F64" s="58">
        <v>-1471085</v>
      </c>
      <c r="G64" s="88"/>
      <c r="H64" s="58">
        <v>-1004239</v>
      </c>
      <c r="I64" s="88"/>
      <c r="J64" s="58">
        <v>-376</v>
      </c>
      <c r="K64" s="69"/>
      <c r="L64" s="58">
        <v>-725</v>
      </c>
    </row>
    <row r="65" spans="1:12" ht="22.5" customHeight="1">
      <c r="A65" s="60" t="s">
        <v>117</v>
      </c>
      <c r="D65" s="98"/>
      <c r="E65" s="98"/>
      <c r="F65" s="58">
        <v>-7473</v>
      </c>
      <c r="G65" s="88"/>
      <c r="H65" s="58">
        <v>-8187</v>
      </c>
      <c r="I65" s="88"/>
      <c r="J65" s="58">
        <v>-110</v>
      </c>
      <c r="K65" s="69"/>
      <c r="L65" s="58">
        <v>0</v>
      </c>
    </row>
    <row r="66" spans="1:12" ht="22.5" customHeight="1">
      <c r="A66" s="60" t="s">
        <v>56</v>
      </c>
      <c r="D66" s="98"/>
      <c r="E66" s="98"/>
      <c r="F66" s="58">
        <v>1198260</v>
      </c>
      <c r="G66" s="88"/>
      <c r="H66" s="58">
        <v>1263330</v>
      </c>
      <c r="I66" s="88"/>
      <c r="J66" s="58">
        <v>1074980</v>
      </c>
      <c r="K66" s="69"/>
      <c r="L66" s="58">
        <v>1543765</v>
      </c>
    </row>
    <row r="67" spans="1:12" ht="22.5" customHeight="1">
      <c r="A67" s="60" t="s">
        <v>55</v>
      </c>
      <c r="D67" s="98"/>
      <c r="E67" s="98"/>
      <c r="F67" s="58">
        <v>744359</v>
      </c>
      <c r="G67" s="88"/>
      <c r="H67" s="58">
        <v>69682</v>
      </c>
      <c r="I67" s="88"/>
      <c r="J67" s="58">
        <v>48580</v>
      </c>
      <c r="K67" s="69"/>
      <c r="L67" s="58">
        <v>7958</v>
      </c>
    </row>
    <row r="68" spans="1:12" s="62" customFormat="1" ht="22.5" customHeight="1">
      <c r="A68" s="52" t="s">
        <v>168</v>
      </c>
      <c r="D68" s="93"/>
      <c r="E68" s="93"/>
      <c r="F68" s="94">
        <f>SUM(F58:F67)</f>
        <v>-2464829</v>
      </c>
      <c r="G68" s="68"/>
      <c r="H68" s="94">
        <f>SUM(H57:H67)</f>
        <v>453531</v>
      </c>
      <c r="I68" s="68"/>
      <c r="J68" s="94">
        <f>SUM(J58:J67)</f>
        <v>839044</v>
      </c>
      <c r="K68" s="99"/>
      <c r="L68" s="94">
        <f>SUM(L57:L67)</f>
        <v>-745105</v>
      </c>
    </row>
    <row r="69" spans="1:12" ht="13.5" customHeight="1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</row>
    <row r="70" spans="1:12" ht="22.5" customHeight="1">
      <c r="A70" s="72" t="s">
        <v>57</v>
      </c>
      <c r="G70" s="88"/>
      <c r="I70" s="88"/>
      <c r="K70" s="69"/>
    </row>
    <row r="71" spans="1:12" ht="22.5" customHeight="1">
      <c r="A71" s="100" t="s">
        <v>149</v>
      </c>
      <c r="D71" s="98"/>
      <c r="E71" s="98"/>
      <c r="F71" s="58">
        <v>13549966</v>
      </c>
      <c r="G71" s="88"/>
      <c r="H71" s="58">
        <v>11313788</v>
      </c>
      <c r="I71" s="88"/>
      <c r="J71" s="58">
        <v>1230000</v>
      </c>
      <c r="K71" s="69"/>
      <c r="L71" s="58">
        <v>6103000</v>
      </c>
    </row>
    <row r="72" spans="1:12" ht="22.5" customHeight="1">
      <c r="A72" s="100" t="s">
        <v>146</v>
      </c>
      <c r="B72" s="91"/>
      <c r="C72" s="91"/>
      <c r="F72" s="58">
        <v>-11822764</v>
      </c>
      <c r="G72" s="88"/>
      <c r="H72" s="58">
        <v>-12846166</v>
      </c>
      <c r="I72" s="88"/>
      <c r="J72" s="58">
        <v>-1230000</v>
      </c>
      <c r="K72" s="69"/>
      <c r="L72" s="58">
        <v>-6993000</v>
      </c>
    </row>
    <row r="73" spans="1:12" ht="22.5" customHeight="1">
      <c r="A73" s="100" t="s">
        <v>87</v>
      </c>
      <c r="F73" s="58">
        <v>4561851</v>
      </c>
      <c r="G73" s="88"/>
      <c r="H73" s="58">
        <v>7101598</v>
      </c>
      <c r="I73" s="88"/>
      <c r="J73" s="58">
        <v>0</v>
      </c>
      <c r="K73" s="69"/>
      <c r="L73" s="58">
        <v>0</v>
      </c>
    </row>
    <row r="74" spans="1:12" ht="22.5" customHeight="1">
      <c r="A74" s="100" t="s">
        <v>114</v>
      </c>
      <c r="B74" s="91"/>
      <c r="C74" s="91"/>
      <c r="F74" s="58">
        <v>-5035741</v>
      </c>
      <c r="G74" s="88"/>
      <c r="H74" s="58">
        <v>-3201639</v>
      </c>
      <c r="I74" s="88"/>
      <c r="J74" s="58">
        <v>0</v>
      </c>
      <c r="K74" s="69"/>
      <c r="L74" s="58">
        <v>0</v>
      </c>
    </row>
    <row r="75" spans="1:12" ht="22.5" customHeight="1">
      <c r="A75" s="100" t="s">
        <v>247</v>
      </c>
      <c r="B75" s="91"/>
      <c r="C75" s="91"/>
      <c r="F75" s="58">
        <v>402900</v>
      </c>
      <c r="G75" s="88"/>
      <c r="H75" s="58">
        <v>0</v>
      </c>
      <c r="I75" s="88"/>
      <c r="J75" s="58">
        <v>1232900</v>
      </c>
      <c r="K75" s="69"/>
      <c r="L75" s="58">
        <v>0</v>
      </c>
    </row>
    <row r="76" spans="1:12" ht="22.5" customHeight="1">
      <c r="A76" s="100" t="s">
        <v>169</v>
      </c>
      <c r="B76" s="91"/>
      <c r="C76" s="91"/>
      <c r="F76" s="58">
        <v>0</v>
      </c>
      <c r="G76" s="88"/>
      <c r="H76" s="58">
        <v>0</v>
      </c>
      <c r="I76" s="88"/>
      <c r="J76" s="58">
        <v>-25000</v>
      </c>
      <c r="K76" s="69"/>
      <c r="L76" s="58">
        <v>-25000</v>
      </c>
    </row>
    <row r="77" spans="1:12" ht="22.5" customHeight="1">
      <c r="A77" s="100" t="s">
        <v>147</v>
      </c>
      <c r="F77" s="58">
        <v>-139858</v>
      </c>
      <c r="G77" s="88"/>
      <c r="H77" s="58">
        <v>-100239</v>
      </c>
      <c r="I77" s="88"/>
      <c r="J77" s="58">
        <v>-8652</v>
      </c>
      <c r="K77" s="69"/>
      <c r="L77" s="58">
        <v>-8697</v>
      </c>
    </row>
    <row r="78" spans="1:12" ht="22.5" customHeight="1">
      <c r="A78" s="100" t="s">
        <v>81</v>
      </c>
      <c r="F78" s="58">
        <v>-1739419</v>
      </c>
      <c r="G78" s="79"/>
      <c r="H78" s="58">
        <v>-1956258</v>
      </c>
      <c r="I78" s="79"/>
      <c r="J78" s="58">
        <v>-1739419</v>
      </c>
      <c r="K78" s="69"/>
      <c r="L78" s="58">
        <v>-1956258</v>
      </c>
    </row>
    <row r="79" spans="1:12" ht="22.5" customHeight="1">
      <c r="A79" s="151" t="s">
        <v>238</v>
      </c>
      <c r="F79" s="58">
        <v>-529432</v>
      </c>
      <c r="G79" s="79"/>
      <c r="H79" s="58">
        <v>-364368</v>
      </c>
      <c r="I79" s="79"/>
      <c r="J79" s="58">
        <v>0</v>
      </c>
      <c r="K79" s="69"/>
      <c r="L79" s="58">
        <v>0</v>
      </c>
    </row>
    <row r="80" spans="1:12" ht="22.5" customHeight="1">
      <c r="A80" s="60" t="s">
        <v>58</v>
      </c>
      <c r="F80" s="58">
        <v>-2022805</v>
      </c>
      <c r="G80" s="79"/>
      <c r="H80" s="58">
        <v>-1276375</v>
      </c>
      <c r="I80" s="79"/>
      <c r="J80" s="58">
        <v>-398493</v>
      </c>
      <c r="K80" s="69"/>
      <c r="L80" s="58">
        <v>-150320</v>
      </c>
    </row>
    <row r="81" spans="1:12" ht="22.5" customHeight="1">
      <c r="A81" s="60" t="s">
        <v>196</v>
      </c>
      <c r="F81" s="58">
        <v>0</v>
      </c>
      <c r="G81" s="79"/>
      <c r="H81" s="58">
        <v>-2000000</v>
      </c>
      <c r="I81" s="79"/>
      <c r="J81" s="58">
        <v>0</v>
      </c>
      <c r="K81" s="69"/>
      <c r="L81" s="58">
        <v>0</v>
      </c>
    </row>
    <row r="82" spans="1:12" ht="22.5" customHeight="1">
      <c r="A82" s="60" t="s">
        <v>239</v>
      </c>
      <c r="F82" s="58">
        <v>8398</v>
      </c>
      <c r="G82" s="79"/>
      <c r="H82" s="58">
        <v>24997999</v>
      </c>
      <c r="I82" s="79"/>
      <c r="J82" s="58">
        <v>0</v>
      </c>
      <c r="K82" s="69"/>
      <c r="L82" s="58">
        <v>24997999</v>
      </c>
    </row>
    <row r="83" spans="1:12" s="62" customFormat="1" ht="22.5" customHeight="1">
      <c r="A83" s="52" t="s">
        <v>71</v>
      </c>
      <c r="D83" s="93"/>
      <c r="E83" s="93"/>
      <c r="F83" s="101">
        <f>SUM(F71:F82)</f>
        <v>-2766904</v>
      </c>
      <c r="G83" s="68"/>
      <c r="H83" s="101">
        <f>SUM(H71:H82)</f>
        <v>21668340</v>
      </c>
      <c r="I83" s="68"/>
      <c r="J83" s="101">
        <f>SUM(J71:J81)</f>
        <v>-938664</v>
      </c>
      <c r="K83" s="68"/>
      <c r="L83" s="101">
        <f>SUM(L71:L82)</f>
        <v>21967724</v>
      </c>
    </row>
    <row r="84" spans="1:12" ht="14.1" customHeight="1">
      <c r="A84" s="77"/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</row>
    <row r="85" spans="1:12" s="62" customFormat="1" ht="22.5" customHeight="1">
      <c r="A85" s="60" t="s">
        <v>118</v>
      </c>
      <c r="B85" s="60"/>
      <c r="D85" s="93"/>
      <c r="E85" s="93"/>
    </row>
    <row r="86" spans="1:12" s="62" customFormat="1" ht="22.5" customHeight="1">
      <c r="A86" s="60"/>
      <c r="B86" s="60" t="s">
        <v>148</v>
      </c>
      <c r="D86" s="93"/>
      <c r="E86" s="93"/>
      <c r="F86" s="102">
        <v>-1652548</v>
      </c>
      <c r="G86" s="102"/>
      <c r="H86" s="102">
        <v>25618602</v>
      </c>
      <c r="I86" s="102"/>
      <c r="J86" s="102">
        <v>-361336</v>
      </c>
      <c r="K86" s="102"/>
      <c r="L86" s="102">
        <v>20947325</v>
      </c>
    </row>
    <row r="87" spans="1:12" ht="22.5" customHeight="1">
      <c r="A87" s="109" t="s">
        <v>100</v>
      </c>
      <c r="B87" s="62"/>
      <c r="C87" s="62"/>
      <c r="F87" s="58">
        <v>830339</v>
      </c>
      <c r="G87" s="79"/>
      <c r="H87" s="58">
        <v>-252606</v>
      </c>
      <c r="I87" s="79"/>
      <c r="J87" s="58">
        <v>0</v>
      </c>
      <c r="K87" s="69"/>
      <c r="L87" s="58">
        <v>0</v>
      </c>
    </row>
    <row r="88" spans="1:12" ht="22.5" customHeight="1">
      <c r="A88" s="52" t="s">
        <v>119</v>
      </c>
      <c r="B88" s="62"/>
      <c r="C88" s="62"/>
      <c r="F88" s="103">
        <f>SUM(F86:F87)</f>
        <v>-822209</v>
      </c>
      <c r="G88" s="79"/>
      <c r="H88" s="103">
        <f>SUM(H86:H87)</f>
        <v>25365996</v>
      </c>
      <c r="I88" s="79"/>
      <c r="J88" s="103">
        <f>SUM(J86:J87)</f>
        <v>-361336</v>
      </c>
      <c r="K88" s="68"/>
      <c r="L88" s="103">
        <f>SUM(L86:L87)</f>
        <v>20947325</v>
      </c>
    </row>
    <row r="89" spans="1:12" ht="22.5" customHeight="1">
      <c r="A89" s="109" t="s">
        <v>120</v>
      </c>
      <c r="B89" s="62"/>
      <c r="C89" s="62"/>
      <c r="F89" s="58">
        <v>34341174</v>
      </c>
      <c r="G89" s="79"/>
      <c r="H89" s="58">
        <v>6961495</v>
      </c>
      <c r="I89" s="79"/>
      <c r="J89" s="58">
        <v>936198</v>
      </c>
      <c r="K89" s="69"/>
      <c r="L89" s="58">
        <v>692551</v>
      </c>
    </row>
    <row r="90" spans="1:12" ht="22.5" customHeight="1" thickBot="1">
      <c r="A90" s="52" t="s">
        <v>240</v>
      </c>
      <c r="B90" s="62"/>
      <c r="C90" s="62"/>
      <c r="D90" s="93"/>
      <c r="E90" s="93"/>
      <c r="F90" s="104">
        <f>SUM(F88:F89)</f>
        <v>33518965</v>
      </c>
      <c r="G90" s="68"/>
      <c r="H90" s="104">
        <f>SUM(H88:H89)</f>
        <v>32327491</v>
      </c>
      <c r="I90" s="68"/>
      <c r="J90" s="104">
        <f>SUM(J88:J89)</f>
        <v>574862</v>
      </c>
      <c r="K90" s="68"/>
      <c r="L90" s="104">
        <f>SUM(L88:L89)</f>
        <v>21639876</v>
      </c>
    </row>
    <row r="91" spans="1:12" ht="18" customHeight="1" thickTop="1">
      <c r="A91" s="77"/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</row>
  </sheetData>
  <mergeCells count="22">
    <mergeCell ref="F53:H53"/>
    <mergeCell ref="J53:L53"/>
    <mergeCell ref="F55:L55"/>
    <mergeCell ref="A48:K48"/>
    <mergeCell ref="F50:H50"/>
    <mergeCell ref="J50:L50"/>
    <mergeCell ref="F51:H51"/>
    <mergeCell ref="J51:L51"/>
    <mergeCell ref="F52:H52"/>
    <mergeCell ref="J52:L52"/>
    <mergeCell ref="A47:L47"/>
    <mergeCell ref="A1:L1"/>
    <mergeCell ref="F7:H7"/>
    <mergeCell ref="J7:L7"/>
    <mergeCell ref="F9:L9"/>
    <mergeCell ref="J4:L4"/>
    <mergeCell ref="F6:H6"/>
    <mergeCell ref="F4:H4"/>
    <mergeCell ref="F5:H5"/>
    <mergeCell ref="J6:L6"/>
    <mergeCell ref="A2:K2"/>
    <mergeCell ref="J5:L5"/>
  </mergeCells>
  <pageMargins left="0.8" right="0.8" top="0.48" bottom="0.5" header="0.5" footer="0.5"/>
  <pageSetup paperSize="9" scale="72" firstPageNumber="11" fitToHeight="0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  <rowBreaks count="1" manualBreakCount="1">
    <brk id="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5" ma:contentTypeDescription="Create a new document." ma:contentTypeScope="" ma:versionID="a6ed80766b749f098d1ee9803fbbc7ae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0c8418365b7821ea969111d462424a2f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5B6EB7-907F-4EA3-A7A8-990FB312A2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2F0057-B3AE-405C-BE24-2F71AF4761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BS-3-4</vt:lpstr>
      <vt:lpstr>PL 3M 5</vt:lpstr>
      <vt:lpstr>PL 6M 6</vt:lpstr>
      <vt:lpstr>EQ Conso Q2_22-7</vt:lpstr>
      <vt:lpstr>EQ Conso Q2_23-8</vt:lpstr>
      <vt:lpstr>EQ Seperate Q2_22-9</vt:lpstr>
      <vt:lpstr>EQ Seperate Q2_23-10</vt:lpstr>
      <vt:lpstr>CF 11-12</vt:lpstr>
      <vt:lpstr>'BS-3-4'!Print_Area</vt:lpstr>
      <vt:lpstr>'CF 11-12'!Print_Area</vt:lpstr>
      <vt:lpstr>'EQ Conso Q2_22-7'!Print_Area</vt:lpstr>
      <vt:lpstr>'EQ Conso Q2_23-8'!Print_Area</vt:lpstr>
      <vt:lpstr>'EQ Seperate Q2_22-9'!Print_Area</vt:lpstr>
      <vt:lpstr>'EQ Seperate Q2_23-10'!Print_Area</vt:lpstr>
      <vt:lpstr>'PL 3M 5'!Print_Area</vt:lpstr>
      <vt:lpstr>'PL 6M 6'!Print_Area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npunborvornmitr</dc:creator>
  <cp:lastModifiedBy>Prapaporn Sae-jew</cp:lastModifiedBy>
  <cp:lastPrinted>2023-08-11T02:44:58Z</cp:lastPrinted>
  <dcterms:created xsi:type="dcterms:W3CDTF">2013-05-07T09:33:34Z</dcterms:created>
  <dcterms:modified xsi:type="dcterms:W3CDTF">2023-08-11T09:14:47Z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