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19425" windowHeight="10425" tabRatio="621"/>
  </bookViews>
  <sheets>
    <sheet name="BS-2-3" sheetId="16" r:id="rId1"/>
    <sheet name="PL 4" sheetId="2" r:id="rId2"/>
    <sheet name="EQ Conso 19 5" sheetId="13" r:id="rId3"/>
    <sheet name="EQ Conso 20 6" sheetId="17" r:id="rId4"/>
    <sheet name="EQ Seperate 19 7" sheetId="14" r:id="rId5"/>
    <sheet name="EQ Seperate 19 8" sheetId="18" r:id="rId6"/>
    <sheet name="CF 9-10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2">#REF!</definedName>
    <definedName name="a" localSheetId="4">#REF!</definedName>
    <definedName name="a">#REF!</definedName>
    <definedName name="AHFS_LIAB">'[3]18.1'!$F$28</definedName>
    <definedName name="AnSheetStartDate">[4]Ass!$F$16</definedName>
    <definedName name="AS" localSheetId="2">#REF!</definedName>
    <definedName name="AS" localSheetId="4">#REF!</definedName>
    <definedName name="AS">#REF!</definedName>
    <definedName name="ASSOC_UNQUO">'[5]6.1'!$I$33</definedName>
    <definedName name="AVGPLJUL">'[6]Fx AUD'!$H$146</definedName>
    <definedName name="BE" localSheetId="2">#REF!</definedName>
    <definedName name="BE" localSheetId="4">#REF!</definedName>
    <definedName name="BE">#REF!</definedName>
    <definedName name="BORROW_STERM">'[3]15'!$I$19</definedName>
    <definedName name="BS" localSheetId="2">#REF!</definedName>
    <definedName name="BS" localSheetId="4">#REF!</definedName>
    <definedName name="BS">#REF!</definedName>
    <definedName name="BS_New" localSheetId="2">#REF!</definedName>
    <definedName name="BS_New" localSheetId="4">#REF!</definedName>
    <definedName name="BS_New">#REF!</definedName>
    <definedName name="BS_มิ.ย.54" localSheetId="2">#REF!</definedName>
    <definedName name="BS_มิ.ย.54" localSheetId="4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2">#REF!</definedName>
    <definedName name="current" localSheetId="4">#REF!</definedName>
    <definedName name="current">#REF!</definedName>
    <definedName name="Data">[12]Active!$A$2</definedName>
    <definedName name="Data03" localSheetId="2">#REF!</definedName>
    <definedName name="Data03" localSheetId="4">#REF!</definedName>
    <definedName name="Data03">#REF!</definedName>
    <definedName name="Data04" localSheetId="2">[13]Assump2yrs.!#REF!</definedName>
    <definedName name="Data04" localSheetId="4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2">[15]Active!#REF!</definedName>
    <definedName name="df" localSheetId="4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2">#REF!</definedName>
    <definedName name="Employee" localSheetId="4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2">#REF!</definedName>
    <definedName name="l" localSheetId="4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2">#REF!</definedName>
    <definedName name="lt" localSheetId="4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2">#REF!</definedName>
    <definedName name="MWh" localSheetId="4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2">[15]Active!#REF!</definedName>
    <definedName name="PBO_Term" localSheetId="4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'BS-2-3'!$A$1:$L$102</definedName>
    <definedName name="_xlnm.Print_Area" localSheetId="6">'CF 9-10'!$A$1:$L$86</definedName>
    <definedName name="_xlnm.Print_Area" localSheetId="2">'EQ Conso 19 5'!$A$1:$AD$27</definedName>
    <definedName name="_xlnm.Print_Area" localSheetId="3">'EQ Conso 20 6'!$A$1:$AD$33</definedName>
    <definedName name="_xlnm.Print_Area" localSheetId="4">'EQ Seperate 19 7'!$A$1:$R$21</definedName>
    <definedName name="_xlnm.Print_Area" localSheetId="5">'EQ Seperate 19 8'!$A$1:$R$30</definedName>
    <definedName name="_xlnm.Print_Area" localSheetId="1">'PL 4'!$A$1:$L$59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2">#REF!</definedName>
    <definedName name="Salary" localSheetId="4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3" i="16" l="1"/>
  <c r="F20" i="18" l="1"/>
  <c r="F22" i="18" s="1"/>
  <c r="H20" i="18"/>
  <c r="H22" i="18" s="1"/>
  <c r="J20" i="18"/>
  <c r="J22" i="18" s="1"/>
  <c r="L20" i="18"/>
  <c r="L22" i="18" s="1"/>
  <c r="N20" i="18"/>
  <c r="N22" i="18" s="1"/>
  <c r="P20" i="18"/>
  <c r="P22" i="18" s="1"/>
  <c r="R19" i="18"/>
  <c r="R20" i="18" s="1"/>
  <c r="R22" i="18" s="1"/>
  <c r="F15" i="18"/>
  <c r="H15" i="18"/>
  <c r="J15" i="18"/>
  <c r="L15" i="18"/>
  <c r="N15" i="18"/>
  <c r="P15" i="18"/>
  <c r="R14" i="18"/>
  <c r="AB30" i="17"/>
  <c r="X28" i="17"/>
  <c r="Z28" i="17" s="1"/>
  <c r="X29" i="17"/>
  <c r="AD29" i="17" s="1"/>
  <c r="V23" i="17"/>
  <c r="V25" i="17" s="1"/>
  <c r="T23" i="17"/>
  <c r="T25" i="17" s="1"/>
  <c r="R23" i="17"/>
  <c r="R25" i="17" s="1"/>
  <c r="P23" i="17"/>
  <c r="P25" i="17" s="1"/>
  <c r="N23" i="17"/>
  <c r="N25" i="17" s="1"/>
  <c r="L23" i="17"/>
  <c r="L25" i="17" s="1"/>
  <c r="J23" i="17"/>
  <c r="J25" i="17" s="1"/>
  <c r="H23" i="17"/>
  <c r="H25" i="17" s="1"/>
  <c r="F23" i="17"/>
  <c r="F25" i="17" s="1"/>
  <c r="X22" i="17"/>
  <c r="AD22" i="17" s="1"/>
  <c r="AD23" i="17" s="1"/>
  <c r="AD25" i="17" s="1"/>
  <c r="J45" i="2"/>
  <c r="H45" i="2"/>
  <c r="F45" i="2"/>
  <c r="L78" i="16"/>
  <c r="J78" i="16"/>
  <c r="L67" i="16"/>
  <c r="J67" i="16"/>
  <c r="H78" i="16"/>
  <c r="F78" i="16"/>
  <c r="F67" i="16"/>
  <c r="Z22" i="17" l="1"/>
  <c r="Z23" i="17" s="1"/>
  <c r="Z25" i="17" s="1"/>
  <c r="X23" i="17"/>
  <c r="X25" i="17" s="1"/>
  <c r="AD28" i="17"/>
  <c r="J80" i="16"/>
  <c r="L80" i="16"/>
  <c r="Z29" i="17"/>
  <c r="AB23" i="17"/>
  <c r="AB25" i="17" s="1"/>
  <c r="Z30" i="17" l="1"/>
  <c r="X23" i="13"/>
  <c r="L45" i="2"/>
  <c r="H67" i="16" l="1"/>
  <c r="H80" i="16" l="1"/>
  <c r="X18" i="13" l="1"/>
  <c r="Z18" i="13" s="1"/>
  <c r="AD18" i="13" s="1"/>
  <c r="L29" i="5" l="1"/>
  <c r="J29" i="5"/>
  <c r="J43" i="5" s="1"/>
  <c r="H29" i="5"/>
  <c r="F29" i="5"/>
  <c r="L68" i="5" l="1"/>
  <c r="J68" i="5"/>
  <c r="F68" i="5"/>
  <c r="H68" i="5"/>
  <c r="F78" i="5" l="1"/>
  <c r="X17" i="17" l="1"/>
  <c r="X16" i="17"/>
  <c r="Z16" i="17" s="1"/>
  <c r="AD16" i="17" l="1"/>
  <c r="AD17" i="17"/>
  <c r="AB18" i="17"/>
  <c r="Z17" i="17"/>
  <c r="L78" i="5"/>
  <c r="L43" i="5"/>
  <c r="L45" i="5" s="1"/>
  <c r="H78" i="5"/>
  <c r="H43" i="5"/>
  <c r="H45" i="5" s="1"/>
  <c r="AB32" i="17" l="1"/>
  <c r="AD18" i="17"/>
  <c r="Z18" i="17"/>
  <c r="Z32" i="17" s="1"/>
  <c r="L81" i="5"/>
  <c r="L83" i="5" s="1"/>
  <c r="L85" i="5" s="1"/>
  <c r="H81" i="5"/>
  <c r="H83" i="5" s="1"/>
  <c r="H85" i="5" s="1"/>
  <c r="P27" i="18"/>
  <c r="P29" i="18" s="1"/>
  <c r="N27" i="18"/>
  <c r="N29" i="18" s="1"/>
  <c r="L27" i="18"/>
  <c r="L29" i="18" s="1"/>
  <c r="J27" i="18"/>
  <c r="J29" i="18" s="1"/>
  <c r="H27" i="18"/>
  <c r="H29" i="18" s="1"/>
  <c r="F27" i="18"/>
  <c r="F29" i="18" s="1"/>
  <c r="R26" i="18"/>
  <c r="R25" i="18"/>
  <c r="R13" i="18"/>
  <c r="V30" i="17"/>
  <c r="T30" i="17"/>
  <c r="S30" i="17"/>
  <c r="R30" i="17"/>
  <c r="P30" i="17"/>
  <c r="N30" i="17"/>
  <c r="M30" i="17"/>
  <c r="L30" i="17"/>
  <c r="K30" i="17"/>
  <c r="J30" i="17"/>
  <c r="I30" i="17"/>
  <c r="H30" i="17"/>
  <c r="G30" i="17"/>
  <c r="F30" i="17"/>
  <c r="V18" i="17"/>
  <c r="T18" i="17"/>
  <c r="R18" i="17"/>
  <c r="R32" i="17" s="1"/>
  <c r="P18" i="17"/>
  <c r="P32" i="17" s="1"/>
  <c r="N18" i="17"/>
  <c r="L18" i="17"/>
  <c r="L32" i="17" s="1"/>
  <c r="J18" i="17"/>
  <c r="H18" i="17"/>
  <c r="H32" i="17" s="1"/>
  <c r="F18" i="17"/>
  <c r="X18" i="17"/>
  <c r="J32" i="17" l="1"/>
  <c r="T32" i="17"/>
  <c r="N32" i="17"/>
  <c r="V32" i="17"/>
  <c r="F32" i="17"/>
  <c r="R15" i="18"/>
  <c r="R27" i="18"/>
  <c r="X30" i="17"/>
  <c r="X32" i="17" s="1"/>
  <c r="AD30" i="17"/>
  <c r="AD32" i="17" s="1"/>
  <c r="R29" i="18" l="1"/>
  <c r="L57" i="2"/>
  <c r="L52" i="2"/>
  <c r="L36" i="2"/>
  <c r="L13" i="2"/>
  <c r="L25" i="2" s="1"/>
  <c r="L27" i="2" s="1"/>
  <c r="H57" i="2"/>
  <c r="H52" i="2"/>
  <c r="H36" i="2"/>
  <c r="H13" i="2"/>
  <c r="H25" i="2" s="1"/>
  <c r="L97" i="16"/>
  <c r="J97" i="16"/>
  <c r="H97" i="16"/>
  <c r="H99" i="16" s="1"/>
  <c r="H101" i="16" s="1"/>
  <c r="F97" i="16"/>
  <c r="J43" i="16"/>
  <c r="H43" i="16"/>
  <c r="F43" i="16"/>
  <c r="L24" i="16"/>
  <c r="J24" i="16"/>
  <c r="H24" i="16"/>
  <c r="F24" i="16"/>
  <c r="J99" i="16" l="1"/>
  <c r="F99" i="16"/>
  <c r="L99" i="16"/>
  <c r="H27" i="2"/>
  <c r="L45" i="16"/>
  <c r="H45" i="16"/>
  <c r="J101" i="16"/>
  <c r="H46" i="2"/>
  <c r="L46" i="2"/>
  <c r="L47" i="2" s="1"/>
  <c r="F80" i="16"/>
  <c r="J45" i="16"/>
  <c r="F45" i="16"/>
  <c r="F101" i="16" l="1"/>
  <c r="L101" i="16"/>
  <c r="H47" i="2"/>
  <c r="R17" i="14"/>
  <c r="R16" i="14"/>
  <c r="R13" i="14"/>
  <c r="Z23" i="13"/>
  <c r="X22" i="13"/>
  <c r="X16" i="13"/>
  <c r="Z16" i="13" s="1"/>
  <c r="AD23" i="13" l="1"/>
  <c r="X24" i="13"/>
  <c r="Z22" i="13"/>
  <c r="Z24" i="13" s="1"/>
  <c r="F36" i="2"/>
  <c r="F13" i="2"/>
  <c r="F25" i="2" s="1"/>
  <c r="F27" i="2" s="1"/>
  <c r="AD22" i="13" l="1"/>
  <c r="F46" i="2"/>
  <c r="AD16" i="13"/>
  <c r="F43" i="5"/>
  <c r="F45" i="5" s="1"/>
  <c r="F81" i="5" s="1"/>
  <c r="F83" i="5" s="1"/>
  <c r="F85" i="5" s="1"/>
  <c r="J78" i="5"/>
  <c r="T24" i="13"/>
  <c r="V24" i="13"/>
  <c r="R19" i="13"/>
  <c r="R26" i="13" s="1"/>
  <c r="N24" i="13"/>
  <c r="R24" i="13"/>
  <c r="N19" i="13"/>
  <c r="J36" i="2"/>
  <c r="AB19" i="13"/>
  <c r="V19" i="13"/>
  <c r="T19" i="13"/>
  <c r="P19" i="13"/>
  <c r="P26" i="13" s="1"/>
  <c r="L19" i="13"/>
  <c r="J19" i="13"/>
  <c r="J26" i="13" s="1"/>
  <c r="H19" i="13"/>
  <c r="F19" i="13"/>
  <c r="F26" i="13" s="1"/>
  <c r="J45" i="5"/>
  <c r="AB24" i="13"/>
  <c r="P24" i="13"/>
  <c r="P18" i="14"/>
  <c r="P20" i="14" s="1"/>
  <c r="L18" i="14"/>
  <c r="L20" i="14" s="1"/>
  <c r="J18" i="14"/>
  <c r="J20" i="14" s="1"/>
  <c r="H18" i="14"/>
  <c r="H20" i="14" s="1"/>
  <c r="F18" i="14"/>
  <c r="F20" i="14" s="1"/>
  <c r="S24" i="13"/>
  <c r="M24" i="13"/>
  <c r="L24" i="13"/>
  <c r="K24" i="13"/>
  <c r="J24" i="13"/>
  <c r="I24" i="13"/>
  <c r="H24" i="13"/>
  <c r="G24" i="13"/>
  <c r="F24" i="13"/>
  <c r="J57" i="2"/>
  <c r="F57" i="2"/>
  <c r="J52" i="2"/>
  <c r="F52" i="2"/>
  <c r="J13" i="2"/>
  <c r="J25" i="2" s="1"/>
  <c r="J27" i="2" s="1"/>
  <c r="G13" i="2"/>
  <c r="X19" i="13"/>
  <c r="X26" i="13" s="1"/>
  <c r="T26" i="13" l="1"/>
  <c r="N26" i="13"/>
  <c r="H26" i="13"/>
  <c r="V26" i="13"/>
  <c r="L26" i="13"/>
  <c r="AB26" i="13"/>
  <c r="F47" i="2"/>
  <c r="AD24" i="13"/>
  <c r="J81" i="5"/>
  <c r="J83" i="5" s="1"/>
  <c r="J85" i="5" s="1"/>
  <c r="AD19" i="13"/>
  <c r="Z19" i="13"/>
  <c r="Z26" i="13" s="1"/>
  <c r="J46" i="2"/>
  <c r="AD26" i="13" l="1"/>
  <c r="J47" i="2"/>
  <c r="N18" i="14"/>
  <c r="N20" i="14" s="1"/>
  <c r="R18" i="14"/>
  <c r="R20" i="14" s="1"/>
</calcChain>
</file>

<file path=xl/sharedStrings.xml><?xml version="1.0" encoding="utf-8"?>
<sst xmlns="http://schemas.openxmlformats.org/spreadsheetml/2006/main" count="461" uniqueCount="254">
  <si>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</si>
  <si>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</si>
  <si>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</si>
  <si>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</si>
  <si>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</si>
  <si>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</si>
  <si>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</si>
  <si>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</si>
  <si>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</si>
  <si>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</si>
  <si>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</si>
  <si>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</si>
  <si>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</si>
  <si>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</si>
  <si>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</si>
  <si>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</si>
  <si>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</si>
  <si>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</si>
  <si>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</si>
  <si>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</si>
  <si>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</si>
  <si>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</si>
  <si>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</si>
  <si>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</si>
  <si>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</si>
  <si>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</si>
  <si>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</si>
  <si>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</si>
  <si>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</si>
  <si>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</si>
  <si>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</si>
  <si>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</si>
  <si>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</si>
  <si>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</si>
  <si>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</si>
  <si>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</si>
  <si>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</si>
  <si>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</si>
  <si>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</si>
  <si>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</si>
  <si>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</si>
  <si>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</si>
  <si>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</si>
  <si>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</si>
  <si>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</si>
  <si>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</si>
  <si>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</si>
  <si>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</si>
  <si>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</si>
  <si>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</si>
  <si>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</si>
  <si>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</si>
  <si>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</si>
  <si>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</si>
  <si>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</si>
  <si>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</si>
  <si>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</si>
  <si>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</si>
  <si>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</si>
  <si>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</si>
  <si>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</si>
  <si>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</si>
  <si>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</si>
  <si>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</si>
  <si>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</si>
  <si>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</si>
  <si>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Profit (loss) attributable to:</t>
  </si>
  <si>
    <t>from common</t>
  </si>
  <si>
    <t>Other current assets and other non-current assets</t>
  </si>
  <si>
    <t>31 December</t>
  </si>
  <si>
    <t>Statement of comprehensive income (Unaudited)</t>
  </si>
  <si>
    <t xml:space="preserve">Three-month period ended </t>
  </si>
  <si>
    <t>Profit for the period</t>
  </si>
  <si>
    <t>(in thousand Baht)</t>
  </si>
  <si>
    <t xml:space="preserve">Net cash from (used in) operating activities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</si>
  <si>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</si>
  <si>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</si>
  <si>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</si>
  <si>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</si>
  <si>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</si>
  <si>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Difference arising </t>
  </si>
  <si>
    <t xml:space="preserve"> control transaction</t>
  </si>
  <si>
    <t xml:space="preserve"> (Unaudited)</t>
  </si>
  <si>
    <t xml:space="preserve">Share capital: </t>
  </si>
  <si>
    <t xml:space="preserve">Net cash generated from (used in) operating 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</si>
  <si>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</si>
  <si>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</si>
  <si>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</si>
  <si>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</si>
  <si>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</si>
  <si>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</si>
  <si>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Dividend paid to owners of the Company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</si>
  <si>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</si>
  <si>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</si>
  <si>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</si>
  <si>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</si>
  <si>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</si>
  <si>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</si>
  <si>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Investments in other companies</t>
  </si>
  <si>
    <t>Current portion of long-term loans</t>
  </si>
  <si>
    <t>from financial institutions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</si>
  <si>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</si>
  <si>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</si>
  <si>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</si>
  <si>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</si>
  <si>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</si>
  <si>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</si>
  <si>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</si>
  <si>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</si>
  <si>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</si>
  <si>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</si>
  <si>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Total comprehensive income (expense) for the period</t>
  </si>
  <si>
    <t>Total comprehensive income (expense) attributable to:</t>
  </si>
  <si>
    <t>paid-up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</si>
  <si>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</si>
  <si>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</si>
  <si>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</si>
  <si>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</si>
  <si>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</si>
  <si>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</si>
  <si>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Current tax payable</t>
  </si>
  <si>
    <t>Revenue from sales and rendering of services</t>
  </si>
  <si>
    <t>Cost of sales and rendering of services</t>
  </si>
  <si>
    <t xml:space="preserve">Total equity 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</si>
  <si>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</si>
  <si>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</si>
  <si>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</si>
  <si>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</si>
  <si>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</si>
  <si>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Owners of the parent</t>
  </si>
  <si>
    <t>Other current receivables</t>
  </si>
  <si>
    <t xml:space="preserve">Advances to and other current receivables from </t>
  </si>
  <si>
    <t>Other current payables</t>
  </si>
  <si>
    <t>Advances to and other current receivables from related parties</t>
  </si>
  <si>
    <t>Impact of changes in accounting policies</t>
  </si>
  <si>
    <t>Derivative assets</t>
  </si>
  <si>
    <t>Derivative liabilities</t>
  </si>
  <si>
    <t>Consolidated financial statements</t>
  </si>
  <si>
    <t>Repayment of long-term loans from financial institutions</t>
  </si>
  <si>
    <t>RATCH Group Public Company Limited and its subsidiaries</t>
  </si>
  <si>
    <t>Advance payments for investments</t>
  </si>
  <si>
    <t>Other long-term provisions</t>
  </si>
  <si>
    <t>Other non-current receivables from related parties</t>
  </si>
  <si>
    <t>- TFRS 15</t>
  </si>
  <si>
    <t xml:space="preserve">Loss on spare parts and supplies devaluation </t>
  </si>
  <si>
    <t>Payment for acquisition of intangible assets</t>
  </si>
  <si>
    <t>Net increase (decrease) in cash and cash equivalents,</t>
  </si>
  <si>
    <t>Net increase (decrease) in cash and cash equivalents</t>
  </si>
  <si>
    <t>Cash and cash equivalents at 1 January</t>
  </si>
  <si>
    <t>Dividend receivables</t>
  </si>
  <si>
    <t>Other comprehensive income</t>
  </si>
  <si>
    <t>31 March</t>
  </si>
  <si>
    <t>Balance at 31 March 2019</t>
  </si>
  <si>
    <t xml:space="preserve">Cash and cash equivalents at 31 March </t>
  </si>
  <si>
    <t>Balance at 31 March 2020</t>
  </si>
  <si>
    <t>Balance at 1 January 2020</t>
  </si>
  <si>
    <t>Three-month period ended 31 March 2019</t>
  </si>
  <si>
    <t>Three-month period ended 31 March 2020</t>
  </si>
  <si>
    <t>Other non-current financial assets</t>
  </si>
  <si>
    <t>Intangible assets other than goodwill</t>
  </si>
  <si>
    <t>Current portion of lease liabilities</t>
  </si>
  <si>
    <t>Other non-current liabilities</t>
  </si>
  <si>
    <t>Equity attributable to owners of the parent</t>
  </si>
  <si>
    <t>Exchange differences on translating financial statements</t>
  </si>
  <si>
    <t>Income tax relating to items that will not be reclassified</t>
  </si>
  <si>
    <t>Exchange</t>
  </si>
  <si>
    <t>differences on</t>
  </si>
  <si>
    <t>translating</t>
  </si>
  <si>
    <t>financial</t>
  </si>
  <si>
    <t>statements</t>
  </si>
  <si>
    <t xml:space="preserve">investments in </t>
  </si>
  <si>
    <t xml:space="preserve">equity instruments </t>
  </si>
  <si>
    <t xml:space="preserve">designated at fair </t>
  </si>
  <si>
    <t xml:space="preserve">value through </t>
  </si>
  <si>
    <t>other</t>
  </si>
  <si>
    <t xml:space="preserve"> comprehensive </t>
  </si>
  <si>
    <t>income</t>
  </si>
  <si>
    <t xml:space="preserve"> hedges</t>
  </si>
  <si>
    <t xml:space="preserve">of joint ventures </t>
  </si>
  <si>
    <t xml:space="preserve">and associates </t>
  </si>
  <si>
    <t>using equity</t>
  </si>
  <si>
    <t>method</t>
  </si>
  <si>
    <t xml:space="preserve">  (1,450,000,000 ordinary shares, par value at</t>
  </si>
  <si>
    <t xml:space="preserve">  Baht 10 per share)</t>
  </si>
  <si>
    <t>Short-term loans to related parties</t>
  </si>
  <si>
    <t>Right-of-use assets</t>
  </si>
  <si>
    <t>Dividend payable</t>
  </si>
  <si>
    <t>Loss on cash flow hedges</t>
  </si>
  <si>
    <t>Tax expense</t>
  </si>
  <si>
    <t xml:space="preserve">Loss on </t>
  </si>
  <si>
    <t>Balance at 31 December 2019 - as reported</t>
  </si>
  <si>
    <t>8, 13</t>
  </si>
  <si>
    <t>4, 9</t>
  </si>
  <si>
    <t>Loss on remeasurements of defined benefit plans</t>
  </si>
  <si>
    <t xml:space="preserve">   </t>
  </si>
  <si>
    <t>Other current financial assets</t>
  </si>
  <si>
    <t>Trade receivables from other parties</t>
  </si>
  <si>
    <t>Current portion of lease receivable from related party</t>
  </si>
  <si>
    <t>3, 7</t>
  </si>
  <si>
    <t>Lease receivable from related party</t>
  </si>
  <si>
    <t>Trade payables</t>
  </si>
  <si>
    <t>Lease liabilities</t>
  </si>
  <si>
    <t>Net foreign exchange gain (loss)</t>
  </si>
  <si>
    <t>Gain (loss) on fair value adjustment of derivatives</t>
  </si>
  <si>
    <t>for using equity method</t>
  </si>
  <si>
    <t xml:space="preserve">Share of profit of joint ventures and associates accounted </t>
  </si>
  <si>
    <t>Share of other comprehensive income (expense) of joint ventures</t>
  </si>
  <si>
    <t>and associates accounted for using equity method</t>
  </si>
  <si>
    <t>at fair value through other comprehensive income</t>
  </si>
  <si>
    <t>Loss on investments in equity instruments designated</t>
  </si>
  <si>
    <t>Other comprehensive income (expense) for the period, net of tax</t>
  </si>
  <si>
    <t>Transactions with owners, recorded directly in equity</t>
  </si>
  <si>
    <t xml:space="preserve">  </t>
  </si>
  <si>
    <t>Distributions to owners of the parent</t>
  </si>
  <si>
    <t xml:space="preserve">    </t>
  </si>
  <si>
    <t>Dividends</t>
  </si>
  <si>
    <t>Total distributions to owners of the parent</t>
  </si>
  <si>
    <t>Balance at 1 January 2019</t>
  </si>
  <si>
    <t>Profit</t>
  </si>
  <si>
    <t>Other comprehensive income (expense)</t>
  </si>
  <si>
    <t>income (expense)</t>
  </si>
  <si>
    <t>cash flow</t>
  </si>
  <si>
    <t xml:space="preserve"> Loss on</t>
  </si>
  <si>
    <t>Impairment loss recognised in profit or loss</t>
  </si>
  <si>
    <t>Unrealised (gain) loss on exchange</t>
  </si>
  <si>
    <t>(Gain) loss on fair value adjustment of derivatives</t>
  </si>
  <si>
    <t>(Gain) loss on fair value adjustment of other financial assets</t>
  </si>
  <si>
    <t>Fair value adjustment of lease receivable from related party</t>
  </si>
  <si>
    <t>accounted for using equity method, net of tax</t>
  </si>
  <si>
    <t xml:space="preserve">Net cash from investing activities  </t>
  </si>
  <si>
    <t>Repayment of short-term loans from financial institutions</t>
  </si>
  <si>
    <t>Payment of lease liabilities</t>
  </si>
  <si>
    <t>before effect of exchange rate changes</t>
  </si>
  <si>
    <t>Proceeds from short-term loans from financial institutions</t>
  </si>
  <si>
    <t>Short-term loans from financial institutions</t>
  </si>
  <si>
    <t>Trade receivables from related parties</t>
  </si>
  <si>
    <t>Derivative liabilities due within one year</t>
  </si>
  <si>
    <t>Derivative assets due within one year</t>
  </si>
  <si>
    <t>Difference arising from common control transaction</t>
  </si>
  <si>
    <t>Revenue from lease contracts</t>
  </si>
  <si>
    <t>Total transactions with owners, recorded directly in equity</t>
  </si>
  <si>
    <t>(Reversal of) loss on fuel oil devaluation</t>
  </si>
  <si>
    <t>Net cash inflow in other current financial assets</t>
  </si>
  <si>
    <t>Proceeds from repayment of short-term loans to related parties</t>
  </si>
  <si>
    <t>Proceeds from disposal of subsidiary</t>
  </si>
  <si>
    <t>Payment for investments in joint venture</t>
  </si>
  <si>
    <t>Other current liabilities and other non-current liabilities</t>
  </si>
  <si>
    <t>Balance at 31 December 2018 - as reported</t>
  </si>
  <si>
    <t>Taxes paid</t>
  </si>
  <si>
    <t>Gain on disposal of other financial assets</t>
  </si>
  <si>
    <t>Share of profit of joint ventures and associates</t>
  </si>
  <si>
    <t>Payment for acquisition of plant and equipment</t>
  </si>
  <si>
    <t>Impact of change in accounting policy (net of tax)</t>
  </si>
  <si>
    <t>Cash decreased from change of investment in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</si>
</sst>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0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i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95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7" fontId="22" fillId="20" borderId="0" applyAlignment="0">
      <alignment horizontal="left"/>
      <protection locked="0"/>
    </xf>
    <xf numFmtId="198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1" fontId="18" fillId="0" borderId="0"/>
    <xf numFmtId="0" fontId="27" fillId="21" borderId="4">
      <alignment wrapText="1"/>
    </xf>
    <xf numFmtId="197" fontId="28" fillId="25" borderId="5" applyProtection="0">
      <alignment horizontal="center"/>
    </xf>
    <xf numFmtId="191" fontId="29" fillId="0" borderId="0" applyFill="0" applyBorder="0">
      <protection locked="0"/>
    </xf>
    <xf numFmtId="202" fontId="18" fillId="0" borderId="0" applyFill="0" applyBorder="0"/>
    <xf numFmtId="202" fontId="29" fillId="0" borderId="0" applyFill="0" applyBorder="0">
      <protection locked="0"/>
    </xf>
    <xf numFmtId="38" fontId="1" fillId="0" borderId="6" applyBorder="0"/>
    <xf numFmtId="203" fontId="18" fillId="0" borderId="0"/>
    <xf numFmtId="189" fontId="18" fillId="0" borderId="0"/>
    <xf numFmtId="15" fontId="18" fillId="0" borderId="0"/>
    <xf numFmtId="15" fontId="29" fillId="0" borderId="0" applyFill="0" applyBorder="0">
      <protection locked="0"/>
    </xf>
    <xf numFmtId="204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96" fontId="18" fillId="0" borderId="0" applyFill="0" applyBorder="0">
      <alignment horizontal="right"/>
    </xf>
    <xf numFmtId="196" fontId="29" fillId="0" borderId="0" applyFill="0" applyBorder="0">
      <protection locked="0"/>
    </xf>
    <xf numFmtId="0" fontId="30" fillId="26" borderId="0"/>
    <xf numFmtId="205" fontId="18" fillId="0" borderId="0"/>
    <xf numFmtId="0" fontId="30" fillId="26" borderId="7"/>
    <xf numFmtId="0" fontId="30" fillId="26" borderId="7"/>
    <xf numFmtId="0" fontId="31" fillId="27" borderId="0"/>
    <xf numFmtId="206" fontId="18" fillId="0" borderId="0" applyFont="0" applyFill="0" applyBorder="0" applyAlignment="0" applyProtection="0"/>
    <xf numFmtId="0" fontId="18" fillId="28" borderId="0" applyNumberFormat="0" applyFont="0" applyAlignment="0"/>
    <xf numFmtId="197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7" fontId="18" fillId="32" borderId="0" applyNumberFormat="0" applyFont="0" applyAlignment="0">
      <alignment horizontal="left"/>
    </xf>
    <xf numFmtId="197" fontId="23" fillId="33" borderId="0" applyNumberFormat="0" applyAlignment="0">
      <alignment horizontal="left"/>
    </xf>
    <xf numFmtId="197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7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8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209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10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37" fontId="45" fillId="0" borderId="0"/>
    <xf numFmtId="213" fontId="18" fillId="0" borderId="0"/>
    <xf numFmtId="214" fontId="46" fillId="0" borderId="0"/>
    <xf numFmtId="0" fontId="46" fillId="0" borderId="0"/>
    <xf numFmtId="215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0" fontId="20" fillId="62" borderId="37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6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7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97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8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7" fontId="18" fillId="0" borderId="0"/>
    <xf numFmtId="0" fontId="49" fillId="0" borderId="0"/>
    <xf numFmtId="0" fontId="49" fillId="0" borderId="0"/>
    <xf numFmtId="197" fontId="18" fillId="0" borderId="30" applyAlignment="0">
      <alignment horizontal="center"/>
    </xf>
    <xf numFmtId="197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91" fontId="74" fillId="0" borderId="10" applyFill="0"/>
    <xf numFmtId="191" fontId="74" fillId="0" borderId="30" applyFill="0"/>
    <xf numFmtId="191" fontId="18" fillId="0" borderId="10" applyFill="0"/>
    <xf numFmtId="191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9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21" fontId="96" fillId="0" borderId="0"/>
  </cellStyleXfs>
  <cellXfs count="184">
    <xf numFmtId="0" fontId="0" fillId="0" borderId="0" xfId="0"/>
    <xf numFmtId="0" fontId="1" fillId="0" borderId="0" xfId="273" applyFont="1" applyFill="1" applyAlignment="1">
      <alignment vertical="center"/>
    </xf>
    <xf numFmtId="49" fontId="10" fillId="0" borderId="0" xfId="273" applyNumberFormat="1" applyFont="1" applyFill="1" applyAlignment="1">
      <alignment horizontal="left" vertical="center"/>
    </xf>
    <xf numFmtId="49" fontId="10" fillId="0" borderId="0" xfId="273" applyNumberFormat="1" applyFont="1" applyFill="1" applyBorder="1" applyAlignment="1">
      <alignment horizontal="left" vertical="center"/>
    </xf>
    <xf numFmtId="0" fontId="10" fillId="0" borderId="0" xfId="286" applyFont="1" applyFill="1" applyAlignment="1">
      <alignment vertical="center"/>
    </xf>
    <xf numFmtId="49" fontId="16" fillId="0" borderId="0" xfId="273" applyNumberFormat="1" applyFont="1" applyFill="1" applyAlignment="1">
      <alignment horizontal="left" vertical="center"/>
    </xf>
    <xf numFmtId="0" fontId="2" fillId="0" borderId="0" xfId="286" applyFont="1" applyFill="1" applyAlignment="1">
      <alignment vertical="center"/>
    </xf>
    <xf numFmtId="0" fontId="3" fillId="0" borderId="0" xfId="286" applyFont="1" applyFill="1" applyAlignment="1">
      <alignment horizontal="centerContinuous" vertical="center"/>
    </xf>
    <xf numFmtId="0" fontId="1" fillId="0" borderId="0" xfId="286" applyFont="1" applyFill="1" applyAlignment="1">
      <alignment vertical="center"/>
    </xf>
    <xf numFmtId="0" fontId="2" fillId="0" borderId="0" xfId="286" applyFont="1" applyFill="1" applyBorder="1" applyAlignment="1">
      <alignment horizontal="centerContinuous" vertical="center"/>
    </xf>
    <xf numFmtId="0" fontId="2" fillId="0" borderId="0" xfId="286" applyFont="1" applyFill="1" applyBorder="1" applyAlignment="1">
      <alignment horizontal="right" vertical="center"/>
    </xf>
    <xf numFmtId="0" fontId="2" fillId="0" borderId="0" xfId="286" applyFont="1" applyFill="1" applyAlignment="1">
      <alignment horizontal="centerContinuous" vertical="center"/>
    </xf>
    <xf numFmtId="0" fontId="2" fillId="0" borderId="0" xfId="273" applyFont="1" applyFill="1" applyBorder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192" fontId="2" fillId="0" borderId="0" xfId="27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273" applyNumberFormat="1" applyFont="1" applyFill="1" applyBorder="1" applyAlignment="1">
      <alignment horizontal="center" vertical="center"/>
    </xf>
    <xf numFmtId="0" fontId="1" fillId="0" borderId="0" xfId="273" applyFont="1" applyFill="1" applyBorder="1" applyAlignment="1">
      <alignment horizontal="center" vertical="center"/>
    </xf>
    <xf numFmtId="0" fontId="105" fillId="0" borderId="0" xfId="0" applyFont="1" applyFill="1" applyBorder="1" applyAlignment="1">
      <alignment horizontal="center" vertical="center"/>
    </xf>
    <xf numFmtId="0" fontId="4" fillId="0" borderId="0" xfId="273" applyFont="1" applyFill="1" applyAlignment="1">
      <alignment horizontal="center" vertical="center"/>
    </xf>
    <xf numFmtId="189" fontId="1" fillId="0" borderId="0" xfId="273" applyNumberFormat="1" applyFont="1" applyFill="1" applyAlignment="1">
      <alignment vertical="center"/>
    </xf>
    <xf numFmtId="189" fontId="1" fillId="0" borderId="0" xfId="273" applyNumberFormat="1" applyFont="1" applyFill="1" applyBorder="1" applyAlignment="1">
      <alignment vertical="center"/>
    </xf>
    <xf numFmtId="189" fontId="1" fillId="0" borderId="34" xfId="273" applyNumberFormat="1" applyFont="1" applyFill="1" applyBorder="1" applyAlignment="1">
      <alignment vertical="center"/>
    </xf>
    <xf numFmtId="189" fontId="2" fillId="0" borderId="0" xfId="273" applyNumberFormat="1" applyFont="1" applyFill="1" applyAlignment="1">
      <alignment vertical="center"/>
    </xf>
    <xf numFmtId="189" fontId="2" fillId="0" borderId="0" xfId="273" applyNumberFormat="1" applyFont="1" applyFill="1" applyBorder="1" applyAlignment="1">
      <alignment vertical="center"/>
    </xf>
    <xf numFmtId="49" fontId="1" fillId="0" borderId="0" xfId="273" applyNumberFormat="1" applyFont="1" applyFill="1" applyAlignment="1">
      <alignment horizontal="left" vertical="center"/>
    </xf>
    <xf numFmtId="189" fontId="1" fillId="0" borderId="0" xfId="39" applyNumberFormat="1" applyFont="1" applyFill="1" applyBorder="1" applyAlignment="1">
      <alignment vertical="center"/>
    </xf>
    <xf numFmtId="189" fontId="2" fillId="0" borderId="30" xfId="273" applyNumberFormat="1" applyFont="1" applyFill="1" applyBorder="1" applyAlignment="1">
      <alignment vertical="center"/>
    </xf>
    <xf numFmtId="0" fontId="4" fillId="0" borderId="0" xfId="286" applyFont="1" applyFill="1" applyAlignment="1">
      <alignment horizontal="center" vertical="center"/>
    </xf>
    <xf numFmtId="0" fontId="3" fillId="0" borderId="0" xfId="286" applyFont="1" applyFill="1" applyAlignment="1">
      <alignment horizontal="center" vertical="center"/>
    </xf>
    <xf numFmtId="189" fontId="2" fillId="0" borderId="10" xfId="39" applyNumberFormat="1" applyFont="1" applyFill="1" applyBorder="1" applyAlignment="1">
      <alignment vertical="center"/>
    </xf>
    <xf numFmtId="189" fontId="2" fillId="0" borderId="0" xfId="39" applyNumberFormat="1" applyFont="1" applyFill="1" applyBorder="1" applyAlignment="1">
      <alignment vertical="center"/>
    </xf>
    <xf numFmtId="187" fontId="2" fillId="0" borderId="0" xfId="39" applyNumberFormat="1" applyFont="1" applyFill="1" applyBorder="1" applyAlignment="1">
      <alignment vertical="center"/>
    </xf>
    <xf numFmtId="187" fontId="1" fillId="0" borderId="0" xfId="39" applyNumberFormat="1" applyFont="1" applyFill="1" applyBorder="1" applyAlignment="1">
      <alignment vertical="center"/>
    </xf>
    <xf numFmtId="0" fontId="3" fillId="0" borderId="0" xfId="286" applyFont="1" applyFill="1" applyBorder="1" applyAlignment="1">
      <alignment vertical="center"/>
    </xf>
    <xf numFmtId="0" fontId="1" fillId="0" borderId="0" xfId="286" applyFont="1" applyFill="1" applyBorder="1" applyAlignment="1">
      <alignment vertical="center"/>
    </xf>
    <xf numFmtId="0" fontId="2" fillId="0" borderId="0" xfId="286" applyFont="1" applyFill="1" applyBorder="1" applyAlignment="1">
      <alignment vertical="center"/>
    </xf>
    <xf numFmtId="0" fontId="3" fillId="0" borderId="0" xfId="286" applyFont="1" applyFill="1" applyBorder="1" applyAlignment="1">
      <alignment horizontal="center" vertical="center"/>
    </xf>
    <xf numFmtId="0" fontId="4" fillId="0" borderId="0" xfId="286" applyFont="1" applyFill="1" applyBorder="1" applyAlignment="1">
      <alignment horizontal="center" vertical="center"/>
    </xf>
    <xf numFmtId="0" fontId="2" fillId="0" borderId="30" xfId="286" applyFont="1" applyFill="1" applyBorder="1" applyAlignment="1">
      <alignment vertical="center"/>
    </xf>
    <xf numFmtId="189" fontId="2" fillId="0" borderId="34" xfId="273" applyNumberFormat="1" applyFont="1" applyFill="1" applyBorder="1" applyAlignment="1">
      <alignment vertical="center"/>
    </xf>
    <xf numFmtId="189" fontId="2" fillId="0" borderId="10" xfId="32" applyNumberFormat="1" applyFont="1" applyFill="1" applyBorder="1" applyAlignment="1">
      <alignment vertical="center"/>
    </xf>
    <xf numFmtId="189" fontId="2" fillId="0" borderId="0" xfId="32" applyNumberFormat="1" applyFont="1" applyFill="1" applyBorder="1" applyAlignment="1">
      <alignment vertical="center"/>
    </xf>
    <xf numFmtId="189" fontId="2" fillId="0" borderId="34" xfId="32" applyNumberFormat="1" applyFont="1" applyFill="1" applyBorder="1" applyAlignment="1">
      <alignment vertical="center"/>
    </xf>
    <xf numFmtId="189" fontId="2" fillId="0" borderId="36" xfId="32" applyNumberFormat="1" applyFont="1" applyFill="1" applyBorder="1" applyAlignment="1">
      <alignment vertical="center"/>
    </xf>
    <xf numFmtId="189" fontId="2" fillId="0" borderId="0" xfId="286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94" fontId="1" fillId="0" borderId="0" xfId="284" applyNumberFormat="1" applyFont="1" applyFill="1" applyAlignment="1">
      <alignment vertical="center"/>
    </xf>
    <xf numFmtId="189" fontId="1" fillId="0" borderId="0" xfId="286" applyNumberFormat="1" applyFont="1" applyFill="1" applyAlignment="1">
      <alignment vertical="center"/>
    </xf>
    <xf numFmtId="189" fontId="1" fillId="0" borderId="0" xfId="286" applyNumberFormat="1" applyFont="1" applyFill="1" applyBorder="1" applyAlignment="1">
      <alignment horizontal="center" vertical="center"/>
    </xf>
    <xf numFmtId="189" fontId="1" fillId="0" borderId="0" xfId="286" applyNumberFormat="1" applyFont="1" applyFill="1" applyBorder="1" applyAlignment="1">
      <alignment vertical="center"/>
    </xf>
    <xf numFmtId="0" fontId="1" fillId="0" borderId="0" xfId="194" applyFont="1" applyFill="1" applyAlignment="1">
      <alignment horizontal="left" vertical="center"/>
    </xf>
    <xf numFmtId="194" fontId="2" fillId="0" borderId="0" xfId="284" applyNumberFormat="1" applyFont="1" applyFill="1" applyAlignment="1">
      <alignment vertical="center"/>
    </xf>
    <xf numFmtId="189" fontId="2" fillId="0" borderId="35" xfId="286" applyNumberFormat="1" applyFont="1" applyFill="1" applyBorder="1" applyAlignment="1">
      <alignment vertical="center"/>
    </xf>
    <xf numFmtId="191" fontId="2" fillId="0" borderId="0" xfId="273" applyNumberFormat="1" applyFont="1" applyFill="1" applyAlignment="1">
      <alignment vertical="center"/>
    </xf>
    <xf numFmtId="187" fontId="2" fillId="0" borderId="36" xfId="286" applyNumberFormat="1" applyFont="1" applyFill="1" applyBorder="1" applyAlignment="1">
      <alignment vertical="center"/>
    </xf>
    <xf numFmtId="187" fontId="2" fillId="0" borderId="0" xfId="286" applyNumberFormat="1" applyFont="1" applyFill="1" applyBorder="1" applyAlignment="1">
      <alignment vertical="center"/>
    </xf>
    <xf numFmtId="0" fontId="1" fillId="0" borderId="0" xfId="286" applyFont="1" applyFill="1" applyBorder="1" applyAlignment="1">
      <alignment horizontal="center" vertical="center"/>
    </xf>
    <xf numFmtId="0" fontId="3" fillId="0" borderId="0" xfId="273" applyFont="1" applyFill="1" applyAlignment="1">
      <alignment horizontal="center" vertical="center"/>
    </xf>
    <xf numFmtId="0" fontId="12" fillId="0" borderId="0" xfId="286" applyFont="1" applyFill="1" applyAlignment="1">
      <alignment horizontal="center" vertical="center"/>
    </xf>
    <xf numFmtId="0" fontId="2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vertical="center"/>
    </xf>
    <xf numFmtId="188" fontId="105" fillId="0" borderId="0" xfId="0" quotePrefix="1" applyNumberFormat="1" applyFont="1" applyFill="1" applyAlignment="1">
      <alignment horizontal="center" vertical="center"/>
    </xf>
    <xf numFmtId="0" fontId="10" fillId="0" borderId="0" xfId="273" applyFont="1" applyFill="1" applyAlignment="1">
      <alignment vertical="center"/>
    </xf>
    <xf numFmtId="0" fontId="105" fillId="0" borderId="0" xfId="0" applyFont="1" applyFill="1" applyAlignment="1">
      <alignment vertical="center"/>
    </xf>
    <xf numFmtId="0" fontId="1" fillId="0" borderId="0" xfId="273" applyFont="1" applyFill="1" applyAlignment="1">
      <alignment horizontal="center" vertical="center"/>
    </xf>
    <xf numFmtId="0" fontId="3" fillId="0" borderId="0" xfId="273" applyFont="1" applyFill="1" applyAlignment="1">
      <alignment vertical="center"/>
    </xf>
    <xf numFmtId="189" fontId="1" fillId="0" borderId="0" xfId="32" applyNumberFormat="1" applyFont="1" applyFill="1" applyAlignment="1">
      <alignment vertical="center"/>
    </xf>
    <xf numFmtId="0" fontId="1" fillId="0" borderId="0" xfId="273" applyFont="1" applyFill="1" applyBorder="1" applyAlignment="1">
      <alignment vertical="center"/>
    </xf>
    <xf numFmtId="190" fontId="1" fillId="0" borderId="0" xfId="273" applyNumberFormat="1" applyFont="1" applyFill="1" applyAlignment="1">
      <alignment horizontal="center" vertical="center"/>
    </xf>
    <xf numFmtId="189" fontId="99" fillId="0" borderId="0" xfId="32" applyNumberFormat="1" applyFont="1" applyFill="1" applyAlignment="1">
      <alignment vertical="center"/>
    </xf>
    <xf numFmtId="189" fontId="7" fillId="0" borderId="0" xfId="273" applyNumberFormat="1" applyFont="1" applyFill="1" applyAlignment="1">
      <alignment vertical="center"/>
    </xf>
    <xf numFmtId="189" fontId="1" fillId="0" borderId="0" xfId="32" applyNumberFormat="1" applyFont="1" applyFill="1" applyAlignment="1">
      <alignment horizontal="center" vertical="center"/>
    </xf>
    <xf numFmtId="191" fontId="2" fillId="0" borderId="0" xfId="246" applyNumberFormat="1" applyFont="1" applyFill="1" applyAlignment="1">
      <alignment vertical="center"/>
    </xf>
    <xf numFmtId="0" fontId="5" fillId="0" borderId="0" xfId="273" applyFont="1" applyFill="1" applyAlignment="1">
      <alignment horizontal="center" vertical="center"/>
    </xf>
    <xf numFmtId="187" fontId="1" fillId="0" borderId="0" xfId="120" applyFont="1" applyFill="1" applyAlignment="1">
      <alignment vertical="center"/>
    </xf>
    <xf numFmtId="189" fontId="1" fillId="0" borderId="0" xfId="120" applyNumberFormat="1" applyFont="1" applyFill="1" applyAlignment="1">
      <alignment vertical="center"/>
    </xf>
    <xf numFmtId="189" fontId="2" fillId="0" borderId="10" xfId="273" applyNumberFormat="1" applyFont="1" applyFill="1" applyBorder="1" applyAlignment="1">
      <alignment vertical="center"/>
    </xf>
    <xf numFmtId="187" fontId="7" fillId="0" borderId="0" xfId="120" applyFont="1" applyFill="1" applyAlignment="1">
      <alignment vertical="center"/>
    </xf>
    <xf numFmtId="0" fontId="11" fillId="0" borderId="0" xfId="273" applyFont="1" applyFill="1" applyAlignment="1">
      <alignment horizontal="center" vertical="center"/>
    </xf>
    <xf numFmtId="190" fontId="2" fillId="0" borderId="0" xfId="273" applyNumberFormat="1" applyFont="1" applyFill="1" applyAlignment="1">
      <alignment horizontal="center" vertical="center"/>
    </xf>
    <xf numFmtId="189" fontId="2" fillId="0" borderId="10" xfId="273" applyNumberFormat="1" applyFont="1" applyFill="1" applyBorder="1" applyAlignment="1">
      <alignment horizontal="right" vertical="center"/>
    </xf>
    <xf numFmtId="189" fontId="2" fillId="0" borderId="0" xfId="273" applyNumberFormat="1" applyFont="1" applyFill="1" applyBorder="1" applyAlignment="1">
      <alignment horizontal="right" vertical="center"/>
    </xf>
    <xf numFmtId="189" fontId="1" fillId="0" borderId="36" xfId="273" applyNumberFormat="1" applyFont="1" applyFill="1" applyBorder="1" applyAlignment="1">
      <alignment vertical="center"/>
    </xf>
    <xf numFmtId="190" fontId="1" fillId="0" borderId="0" xfId="273" applyNumberFormat="1" applyFont="1" applyFill="1" applyBorder="1" applyAlignment="1">
      <alignment horizontal="center" vertical="center"/>
    </xf>
    <xf numFmtId="49" fontId="2" fillId="0" borderId="0" xfId="273" applyNumberFormat="1" applyFont="1" applyFill="1" applyAlignment="1">
      <alignment horizontal="left" vertical="center"/>
    </xf>
    <xf numFmtId="189" fontId="2" fillId="0" borderId="36" xfId="273" applyNumberFormat="1" applyFont="1" applyFill="1" applyBorder="1" applyAlignment="1">
      <alignment vertical="center"/>
    </xf>
    <xf numFmtId="0" fontId="1" fillId="0" borderId="0" xfId="285" applyFont="1" applyFill="1" applyAlignment="1">
      <alignment vertical="center"/>
    </xf>
    <xf numFmtId="0" fontId="104" fillId="0" borderId="0" xfId="0" applyFont="1" applyFill="1" applyAlignment="1">
      <alignment vertical="center"/>
    </xf>
    <xf numFmtId="0" fontId="2" fillId="0" borderId="0" xfId="285" applyFont="1" applyFill="1" applyAlignment="1">
      <alignment vertical="center"/>
    </xf>
    <xf numFmtId="0" fontId="2" fillId="0" borderId="0" xfId="285" applyFont="1" applyFill="1" applyBorder="1" applyAlignment="1">
      <alignment horizontal="center" vertical="center"/>
    </xf>
    <xf numFmtId="0" fontId="1" fillId="0" borderId="0" xfId="285" applyFont="1" applyFill="1" applyBorder="1" applyAlignment="1">
      <alignment vertical="center"/>
    </xf>
    <xf numFmtId="0" fontId="1" fillId="0" borderId="0" xfId="285" applyFont="1" applyFill="1" applyBorder="1" applyAlignment="1">
      <alignment horizontal="center" vertical="center"/>
    </xf>
    <xf numFmtId="0" fontId="1" fillId="0" borderId="0" xfId="285" applyFont="1" applyFill="1" applyAlignment="1">
      <alignment horizontal="center" vertical="center"/>
    </xf>
    <xf numFmtId="0" fontId="2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right" vertical="center"/>
    </xf>
    <xf numFmtId="0" fontId="4" fillId="0" borderId="0" xfId="285" applyFont="1" applyFill="1" applyBorder="1" applyAlignment="1">
      <alignment horizontal="center" vertical="center"/>
    </xf>
    <xf numFmtId="0" fontId="108" fillId="0" borderId="0" xfId="0" applyFont="1" applyFill="1" applyAlignment="1">
      <alignment vertical="center"/>
    </xf>
    <xf numFmtId="189" fontId="2" fillId="0" borderId="0" xfId="285" applyNumberFormat="1" applyFont="1" applyFill="1" applyBorder="1" applyAlignment="1">
      <alignment vertical="center"/>
    </xf>
    <xf numFmtId="0" fontId="1" fillId="0" borderId="0" xfId="285" quotePrefix="1" applyFont="1" applyFill="1" applyAlignment="1">
      <alignment vertical="center"/>
    </xf>
    <xf numFmtId="189" fontId="1" fillId="0" borderId="34" xfId="285" applyNumberFormat="1" applyFont="1" applyFill="1" applyBorder="1" applyAlignment="1">
      <alignment vertical="center"/>
    </xf>
    <xf numFmtId="189" fontId="1" fillId="0" borderId="0" xfId="285" applyNumberFormat="1" applyFont="1" applyFill="1" applyBorder="1" applyAlignment="1">
      <alignment vertical="center"/>
    </xf>
    <xf numFmtId="189" fontId="2" fillId="0" borderId="34" xfId="285" applyNumberFormat="1" applyFont="1" applyFill="1" applyBorder="1" applyAlignment="1">
      <alignment vertical="center"/>
    </xf>
    <xf numFmtId="187" fontId="2" fillId="0" borderId="10" xfId="32" applyFont="1" applyFill="1" applyBorder="1" applyAlignment="1">
      <alignment vertical="center"/>
    </xf>
    <xf numFmtId="187" fontId="2" fillId="0" borderId="0" xfId="32" applyFont="1" applyFill="1" applyBorder="1" applyAlignment="1">
      <alignment vertical="center"/>
    </xf>
    <xf numFmtId="189" fontId="2" fillId="0" borderId="36" xfId="285" applyNumberFormat="1" applyFont="1" applyFill="1" applyBorder="1" applyAlignment="1">
      <alignment vertical="center"/>
    </xf>
    <xf numFmtId="0" fontId="3" fillId="0" borderId="0" xfId="285" applyFont="1" applyFill="1" applyAlignment="1">
      <alignment vertical="center"/>
    </xf>
    <xf numFmtId="0" fontId="9" fillId="0" borderId="0" xfId="285" applyFont="1" applyFill="1" applyAlignment="1">
      <alignment vertical="center"/>
    </xf>
    <xf numFmtId="0" fontId="2" fillId="0" borderId="0" xfId="285" applyFont="1" applyFill="1" applyBorder="1" applyAlignment="1">
      <alignment vertical="center"/>
    </xf>
    <xf numFmtId="0" fontId="4" fillId="0" borderId="0" xfId="285" applyFont="1" applyFill="1" applyAlignment="1">
      <alignment vertical="center"/>
    </xf>
    <xf numFmtId="0" fontId="2" fillId="0" borderId="0" xfId="0" applyFont="1" applyFill="1" applyAlignment="1">
      <alignment vertical="center"/>
    </xf>
    <xf numFmtId="189" fontId="2" fillId="0" borderId="10" xfId="285" applyNumberFormat="1" applyFont="1" applyFill="1" applyBorder="1" applyAlignment="1">
      <alignment vertical="center"/>
    </xf>
    <xf numFmtId="0" fontId="4" fillId="0" borderId="0" xfId="285" applyFont="1" applyFill="1" applyAlignment="1">
      <alignment horizontal="center" vertical="center"/>
    </xf>
    <xf numFmtId="0" fontId="10" fillId="0" borderId="0" xfId="285" applyFont="1" applyFill="1" applyAlignment="1">
      <alignment vertical="center"/>
    </xf>
    <xf numFmtId="0" fontId="2" fillId="0" borderId="0" xfId="285" applyFont="1" applyFill="1" applyAlignment="1">
      <alignment horizontal="left" vertical="center"/>
    </xf>
    <xf numFmtId="0" fontId="3" fillId="0" borderId="0" xfId="285" applyFont="1" applyFill="1" applyAlignment="1">
      <alignment horizontal="centerContinuous" vertical="center"/>
    </xf>
    <xf numFmtId="0" fontId="2" fillId="0" borderId="0" xfId="285" applyFont="1" applyFill="1" applyAlignment="1">
      <alignment horizontal="centerContinuous" vertical="center"/>
    </xf>
    <xf numFmtId="0" fontId="97" fillId="0" borderId="0" xfId="28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285" applyFont="1" applyFill="1" applyBorder="1" applyAlignment="1">
      <alignment horizontal="center" vertical="center"/>
    </xf>
    <xf numFmtId="189" fontId="1" fillId="0" borderId="0" xfId="285" applyNumberFormat="1" applyFont="1" applyFill="1" applyAlignment="1">
      <alignment vertical="center"/>
    </xf>
    <xf numFmtId="189" fontId="1" fillId="0" borderId="0" xfId="120" applyNumberFormat="1" applyFont="1" applyFill="1" applyAlignment="1">
      <alignment horizontal="center" vertical="center"/>
    </xf>
    <xf numFmtId="0" fontId="98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centerContinuous" vertical="center"/>
    </xf>
    <xf numFmtId="0" fontId="4" fillId="0" borderId="0" xfId="273" applyFont="1" applyFill="1" applyAlignment="1">
      <alignment vertical="center"/>
    </xf>
    <xf numFmtId="189" fontId="1" fillId="0" borderId="0" xfId="285" applyNumberFormat="1" applyFont="1" applyFill="1" applyAlignment="1">
      <alignment horizontal="center" vertical="center"/>
    </xf>
    <xf numFmtId="189" fontId="1" fillId="0" borderId="0" xfId="285" applyNumberFormat="1" applyFont="1" applyFill="1" applyBorder="1" applyAlignment="1">
      <alignment horizontal="center" vertical="center"/>
    </xf>
    <xf numFmtId="189" fontId="1" fillId="0" borderId="0" xfId="120" applyNumberFormat="1" applyFont="1" applyFill="1" applyBorder="1" applyAlignment="1">
      <alignment vertical="center"/>
    </xf>
    <xf numFmtId="189" fontId="1" fillId="0" borderId="30" xfId="120" applyNumberFormat="1" applyFont="1" applyFill="1" applyBorder="1" applyAlignment="1">
      <alignment vertical="center"/>
    </xf>
    <xf numFmtId="0" fontId="107" fillId="0" borderId="0" xfId="285" applyFont="1" applyFill="1" applyAlignment="1">
      <alignment vertical="center"/>
    </xf>
    <xf numFmtId="189" fontId="1" fillId="0" borderId="34" xfId="120" applyNumberFormat="1" applyFont="1" applyFill="1" applyBorder="1" applyAlignment="1">
      <alignment vertical="center"/>
    </xf>
    <xf numFmtId="0" fontId="3" fillId="0" borderId="0" xfId="285" applyFont="1" applyFill="1" applyAlignment="1">
      <alignment horizontal="center" vertical="center"/>
    </xf>
    <xf numFmtId="189" fontId="2" fillId="0" borderId="10" xfId="120" applyNumberFormat="1" applyFont="1" applyFill="1" applyBorder="1" applyAlignment="1">
      <alignment horizontal="right" vertical="center"/>
    </xf>
    <xf numFmtId="189" fontId="2" fillId="0" borderId="0" xfId="120" applyNumberFormat="1" applyFont="1" applyFill="1" applyBorder="1" applyAlignment="1">
      <alignment horizontal="right" vertical="center"/>
    </xf>
    <xf numFmtId="190" fontId="1" fillId="0" borderId="0" xfId="285" applyNumberFormat="1" applyFont="1" applyFill="1" applyAlignment="1">
      <alignment vertical="center"/>
    </xf>
    <xf numFmtId="190" fontId="1" fillId="0" borderId="0" xfId="285" applyNumberFormat="1" applyFont="1" applyFill="1" applyAlignment="1">
      <alignment horizontal="center" vertical="center"/>
    </xf>
    <xf numFmtId="3" fontId="4" fillId="0" borderId="0" xfId="285" applyNumberFormat="1" applyFont="1" applyFill="1" applyAlignment="1">
      <alignment horizontal="center" vertical="center"/>
    </xf>
    <xf numFmtId="189" fontId="2" fillId="0" borderId="0" xfId="285" applyNumberFormat="1" applyFont="1" applyFill="1" applyBorder="1" applyAlignment="1">
      <alignment horizontal="right" vertical="center"/>
    </xf>
    <xf numFmtId="191" fontId="1" fillId="0" borderId="0" xfId="273" applyNumberFormat="1" applyFont="1" applyFill="1" applyBorder="1" applyAlignment="1">
      <alignment horizontal="left" vertical="center"/>
    </xf>
    <xf numFmtId="189" fontId="2" fillId="0" borderId="10" xfId="120" applyNumberFormat="1" applyFont="1" applyFill="1" applyBorder="1" applyAlignment="1">
      <alignment vertical="center"/>
    </xf>
    <xf numFmtId="189" fontId="1" fillId="0" borderId="0" xfId="109" applyNumberFormat="1" applyFont="1" applyFill="1" applyAlignment="1">
      <alignment vertical="center"/>
    </xf>
    <xf numFmtId="189" fontId="2" fillId="0" borderId="30" xfId="120" applyNumberFormat="1" applyFont="1" applyFill="1" applyBorder="1" applyAlignment="1">
      <alignment vertical="center"/>
    </xf>
    <xf numFmtId="189" fontId="2" fillId="0" borderId="0" xfId="285" applyNumberFormat="1" applyFont="1" applyFill="1" applyAlignment="1">
      <alignment vertical="center"/>
    </xf>
    <xf numFmtId="189" fontId="2" fillId="0" borderId="35" xfId="120" applyNumberFormat="1" applyFont="1" applyFill="1" applyBorder="1" applyAlignment="1">
      <alignment vertical="center"/>
    </xf>
    <xf numFmtId="0" fontId="107" fillId="0" borderId="0" xfId="273" applyFont="1" applyFill="1" applyAlignment="1">
      <alignment vertical="center"/>
    </xf>
    <xf numFmtId="0" fontId="1" fillId="0" borderId="0" xfId="273" applyFont="1" applyFill="1" applyAlignment="1">
      <alignment vertical="center" wrapText="1"/>
    </xf>
    <xf numFmtId="0" fontId="4" fillId="0" borderId="0" xfId="273" applyFont="1" applyFill="1" applyBorder="1" applyAlignment="1">
      <alignment horizontal="center" vertical="center"/>
    </xf>
    <xf numFmtId="0" fontId="104" fillId="0" borderId="0" xfId="0" applyFont="1" applyFill="1" applyAlignment="1">
      <alignment horizontal="center" vertical="center"/>
    </xf>
    <xf numFmtId="0" fontId="105" fillId="0" borderId="34" xfId="0" applyFont="1" applyFill="1" applyBorder="1" applyAlignment="1">
      <alignment horizontal="center" vertical="center"/>
    </xf>
    <xf numFmtId="0" fontId="106" fillId="0" borderId="0" xfId="0" applyFont="1" applyFill="1" applyAlignment="1">
      <alignment vertical="center"/>
    </xf>
    <xf numFmtId="0" fontId="105" fillId="0" borderId="0" xfId="0" applyFont="1" applyFill="1" applyAlignment="1">
      <alignment horizontal="center" vertical="center"/>
    </xf>
    <xf numFmtId="0" fontId="2" fillId="0" borderId="0" xfId="273" applyFont="1" applyFill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0" fontId="1" fillId="0" borderId="0" xfId="273" applyFont="1" applyFill="1" applyAlignment="1">
      <alignment horizontal="left" vertical="center"/>
    </xf>
    <xf numFmtId="0" fontId="105" fillId="0" borderId="0" xfId="0" applyFont="1" applyFill="1" applyAlignment="1">
      <alignment horizontal="center" vertical="center"/>
    </xf>
    <xf numFmtId="0" fontId="16" fillId="0" borderId="0" xfId="273" applyFont="1" applyFill="1" applyAlignment="1">
      <alignment vertical="center"/>
    </xf>
    <xf numFmtId="189" fontId="2" fillId="0" borderId="0" xfId="32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09" fillId="0" borderId="0" xfId="285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285" applyFont="1" applyFill="1" applyBorder="1" applyAlignment="1">
      <alignment horizontal="center" vertical="center"/>
    </xf>
    <xf numFmtId="0" fontId="1" fillId="0" borderId="0" xfId="273" applyFont="1" applyFill="1" applyAlignment="1">
      <alignment horizontal="left" vertical="center"/>
    </xf>
    <xf numFmtId="0" fontId="106" fillId="0" borderId="0" xfId="0" applyFont="1" applyFill="1" applyAlignment="1">
      <alignment vertical="center"/>
    </xf>
    <xf numFmtId="0" fontId="105" fillId="0" borderId="0" xfId="0" applyFont="1" applyFill="1" applyAlignment="1">
      <alignment horizontal="center" vertical="center"/>
    </xf>
    <xf numFmtId="0" fontId="2" fillId="0" borderId="0" xfId="273" applyFont="1" applyFill="1" applyBorder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0" fontId="1" fillId="0" borderId="0" xfId="273" applyFont="1" applyFill="1" applyAlignment="1">
      <alignment horizontal="left" vertical="center"/>
    </xf>
    <xf numFmtId="0" fontId="16" fillId="0" borderId="0" xfId="273" applyFont="1" applyFill="1" applyAlignment="1">
      <alignment horizontal="left" vertical="center"/>
    </xf>
    <xf numFmtId="0" fontId="10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horizontal="center" vertical="center"/>
    </xf>
    <xf numFmtId="0" fontId="104" fillId="0" borderId="0" xfId="0" applyFont="1" applyFill="1" applyAlignment="1">
      <alignment horizontal="center" vertical="center"/>
    </xf>
    <xf numFmtId="0" fontId="108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16" fontId="1" fillId="0" borderId="0" xfId="0" quotePrefix="1" applyNumberFormat="1" applyFont="1" applyFill="1" applyAlignment="1">
      <alignment horizontal="center" vertical="center" wrapText="1"/>
    </xf>
    <xf numFmtId="0" fontId="105" fillId="0" borderId="34" xfId="0" applyFont="1" applyFill="1" applyBorder="1" applyAlignment="1">
      <alignment horizontal="center" vertical="center"/>
    </xf>
    <xf numFmtId="0" fontId="106" fillId="0" borderId="0" xfId="0" applyFont="1" applyFill="1" applyAlignment="1">
      <alignment vertical="center"/>
    </xf>
    <xf numFmtId="16" fontId="105" fillId="0" borderId="0" xfId="0" quotePrefix="1" applyNumberFormat="1" applyFont="1" applyFill="1" applyAlignment="1">
      <alignment horizontal="center" vertical="center"/>
    </xf>
    <xf numFmtId="0" fontId="105" fillId="0" borderId="0" xfId="0" applyFont="1" applyFill="1" applyAlignment="1">
      <alignment horizontal="center" vertic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02"/>
  <sheetViews>
    <sheetView tabSelected="1" zoomScaleNormal="100" zoomScaleSheetLayoutView="100" workbookViewId="0">
      <selection sqref="A1:L1"/>
    </sheetView>
  </sheetViews>
  <sheetFormatPr defaultColWidth="2.625" defaultRowHeight="18" customHeight="1"/>
  <cols>
    <col min="1" max="1" width="2.125" style="1" customWidth="1"/>
    <col min="2" max="2" width="2.625" style="1"/>
    <col min="3" max="3" width="34.25" style="1" customWidth="1"/>
    <col min="4" max="4" width="6.625" style="22" customWidth="1"/>
    <col min="5" max="5" width="1.125" style="68" customWidth="1"/>
    <col min="6" max="6" width="14.125" style="1" customWidth="1"/>
    <col min="7" max="7" width="1.125" style="1" customWidth="1"/>
    <col min="8" max="8" width="14.125" style="1" customWidth="1"/>
    <col min="9" max="9" width="1.125" style="1" customWidth="1"/>
    <col min="10" max="10" width="14.125" style="1" customWidth="1"/>
    <col min="11" max="11" width="1.125" style="1" customWidth="1"/>
    <col min="12" max="12" width="14.125" style="1" customWidth="1"/>
    <col min="13" max="16384" width="2.625" style="1"/>
  </cols>
  <sheetData>
    <row r="1" spans="1:12" ht="18" customHeight="1">
      <c r="A1" s="173" t="s">
        <v>139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2" ht="18" customHeight="1">
      <c r="A2" s="174" t="s">
        <v>61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2" ht="9.9499999999999993" customHeight="1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ht="18" customHeight="1">
      <c r="A4" s="64"/>
      <c r="B4" s="64"/>
      <c r="C4" s="64"/>
      <c r="D4" s="155"/>
      <c r="E4" s="155"/>
      <c r="F4" s="175" t="s">
        <v>0</v>
      </c>
      <c r="G4" s="175"/>
      <c r="H4" s="175"/>
      <c r="I4" s="175"/>
      <c r="J4" s="175" t="s">
        <v>1</v>
      </c>
      <c r="K4" s="175"/>
      <c r="L4" s="175"/>
    </row>
    <row r="5" spans="1:12" ht="18" customHeight="1">
      <c r="A5" s="64"/>
      <c r="B5" s="64"/>
      <c r="C5" s="64"/>
      <c r="D5" s="61"/>
      <c r="E5" s="155"/>
      <c r="F5" s="170" t="s">
        <v>2</v>
      </c>
      <c r="G5" s="170"/>
      <c r="H5" s="170"/>
      <c r="I5" s="170"/>
      <c r="J5" s="170" t="s">
        <v>2</v>
      </c>
      <c r="K5" s="170"/>
      <c r="L5" s="170"/>
    </row>
    <row r="6" spans="1:12" ht="18" customHeight="1">
      <c r="A6" s="64"/>
      <c r="B6" s="64"/>
      <c r="C6" s="64"/>
      <c r="D6" s="61"/>
      <c r="E6" s="155"/>
      <c r="F6" s="65" t="s">
        <v>151</v>
      </c>
      <c r="G6" s="158"/>
      <c r="H6" s="158" t="s">
        <v>69</v>
      </c>
      <c r="I6" s="158"/>
      <c r="J6" s="65" t="s">
        <v>151</v>
      </c>
      <c r="K6" s="158"/>
      <c r="L6" s="158" t="s">
        <v>69</v>
      </c>
    </row>
    <row r="7" spans="1:12" ht="18" customHeight="1">
      <c r="A7" s="66" t="s">
        <v>3</v>
      </c>
      <c r="B7" s="67"/>
      <c r="C7" s="67"/>
      <c r="D7" s="156" t="s">
        <v>4</v>
      </c>
      <c r="E7" s="156"/>
      <c r="F7" s="19">
        <v>2020</v>
      </c>
      <c r="G7" s="20"/>
      <c r="H7" s="19">
        <v>2019</v>
      </c>
      <c r="I7" s="19"/>
      <c r="J7" s="19">
        <v>2020</v>
      </c>
      <c r="K7" s="20"/>
      <c r="L7" s="19">
        <v>2019</v>
      </c>
    </row>
    <row r="8" spans="1:12" ht="18" customHeight="1">
      <c r="A8" s="66"/>
      <c r="B8" s="67"/>
      <c r="C8" s="67"/>
      <c r="D8" s="156"/>
      <c r="E8" s="156"/>
      <c r="F8" s="19" t="s">
        <v>82</v>
      </c>
      <c r="G8" s="20"/>
      <c r="H8" s="158"/>
      <c r="I8" s="19"/>
      <c r="J8" s="19" t="s">
        <v>82</v>
      </c>
      <c r="K8" s="20"/>
      <c r="L8" s="19"/>
    </row>
    <row r="9" spans="1:12" ht="18" customHeight="1">
      <c r="F9" s="171" t="s">
        <v>73</v>
      </c>
      <c r="G9" s="171"/>
      <c r="H9" s="171"/>
      <c r="I9" s="171"/>
      <c r="J9" s="171"/>
      <c r="K9" s="171"/>
      <c r="L9" s="171"/>
    </row>
    <row r="10" spans="1:12" ht="18" customHeight="1">
      <c r="A10" s="69" t="s">
        <v>5</v>
      </c>
      <c r="F10" s="23"/>
      <c r="G10" s="23"/>
      <c r="H10" s="23"/>
      <c r="I10" s="23"/>
      <c r="J10" s="23"/>
      <c r="K10" s="23"/>
      <c r="L10" s="23"/>
    </row>
    <row r="11" spans="1:12" ht="18" customHeight="1">
      <c r="A11" s="1" t="s">
        <v>6</v>
      </c>
      <c r="F11" s="70">
        <v>7246219</v>
      </c>
      <c r="G11" s="70"/>
      <c r="H11" s="70">
        <v>4917163</v>
      </c>
      <c r="I11" s="70"/>
      <c r="J11" s="70">
        <v>2088046</v>
      </c>
      <c r="K11" s="70"/>
      <c r="L11" s="70">
        <v>1780104</v>
      </c>
    </row>
    <row r="12" spans="1:12" ht="18" customHeight="1">
      <c r="A12" s="1" t="s">
        <v>235</v>
      </c>
      <c r="D12" s="22">
        <v>4</v>
      </c>
      <c r="F12" s="70">
        <v>7362196</v>
      </c>
      <c r="G12" s="70"/>
      <c r="H12" s="70">
        <v>5277659</v>
      </c>
      <c r="I12" s="70"/>
      <c r="J12" s="70">
        <v>0</v>
      </c>
      <c r="K12" s="70"/>
      <c r="L12" s="70">
        <v>0</v>
      </c>
    </row>
    <row r="13" spans="1:12" ht="18" customHeight="1">
      <c r="A13" s="1" t="s">
        <v>196</v>
      </c>
      <c r="F13" s="70">
        <v>244140</v>
      </c>
      <c r="G13" s="70"/>
      <c r="H13" s="70">
        <v>236194</v>
      </c>
      <c r="I13" s="70"/>
      <c r="J13" s="70">
        <v>0</v>
      </c>
      <c r="K13" s="70"/>
      <c r="L13" s="70">
        <v>0</v>
      </c>
    </row>
    <row r="14" spans="1:12" ht="18" customHeight="1">
      <c r="A14" s="1" t="s">
        <v>130</v>
      </c>
      <c r="F14" s="70">
        <v>545094</v>
      </c>
      <c r="G14" s="70"/>
      <c r="H14" s="70">
        <v>299431</v>
      </c>
      <c r="I14" s="70"/>
      <c r="J14" s="70">
        <v>43035</v>
      </c>
      <c r="K14" s="70"/>
      <c r="L14" s="70">
        <v>34641</v>
      </c>
    </row>
    <row r="15" spans="1:12" ht="18" customHeight="1">
      <c r="A15" s="1" t="s">
        <v>149</v>
      </c>
      <c r="D15" s="22">
        <v>4</v>
      </c>
      <c r="F15" s="70">
        <v>23033</v>
      </c>
      <c r="G15" s="70"/>
      <c r="H15" s="70">
        <v>600</v>
      </c>
      <c r="I15" s="70"/>
      <c r="J15" s="70">
        <v>0</v>
      </c>
      <c r="K15" s="70"/>
      <c r="L15" s="70">
        <v>600</v>
      </c>
    </row>
    <row r="16" spans="1:12" ht="18" customHeight="1">
      <c r="A16" s="1" t="s">
        <v>131</v>
      </c>
      <c r="F16" s="70"/>
      <c r="G16" s="70"/>
      <c r="H16" s="70"/>
      <c r="I16" s="70"/>
      <c r="K16" s="70"/>
    </row>
    <row r="17" spans="1:12" ht="18" customHeight="1">
      <c r="B17" s="1" t="s">
        <v>124</v>
      </c>
      <c r="D17" s="22">
        <v>4</v>
      </c>
      <c r="F17" s="70">
        <v>106524</v>
      </c>
      <c r="G17" s="70"/>
      <c r="H17" s="70">
        <v>90393</v>
      </c>
      <c r="I17" s="70"/>
      <c r="J17" s="70">
        <v>105528</v>
      </c>
      <c r="K17" s="70"/>
      <c r="L17" s="70">
        <v>88231</v>
      </c>
    </row>
    <row r="18" spans="1:12" ht="18" customHeight="1">
      <c r="A18" s="1" t="s">
        <v>184</v>
      </c>
      <c r="D18" s="22">
        <v>4</v>
      </c>
      <c r="F18" s="70">
        <v>25000</v>
      </c>
      <c r="G18" s="70"/>
      <c r="H18" s="70">
        <v>0</v>
      </c>
      <c r="I18" s="70"/>
      <c r="J18" s="70">
        <v>125000</v>
      </c>
      <c r="K18" s="70"/>
      <c r="L18" s="70">
        <v>134000</v>
      </c>
    </row>
    <row r="19" spans="1:12" ht="18" customHeight="1">
      <c r="A19" s="1" t="s">
        <v>197</v>
      </c>
      <c r="D19" s="22">
        <v>4</v>
      </c>
      <c r="F19" s="70">
        <v>3148516</v>
      </c>
      <c r="G19" s="70"/>
      <c r="H19" s="70">
        <v>3268374</v>
      </c>
      <c r="I19" s="70"/>
      <c r="J19" s="70">
        <v>0</v>
      </c>
      <c r="K19" s="70"/>
      <c r="L19" s="70">
        <v>0</v>
      </c>
    </row>
    <row r="20" spans="1:12" ht="18" customHeight="1">
      <c r="A20" s="1" t="s">
        <v>7</v>
      </c>
      <c r="F20" s="70">
        <v>1555218</v>
      </c>
      <c r="G20" s="70"/>
      <c r="H20" s="70">
        <v>1880393</v>
      </c>
      <c r="I20" s="70"/>
      <c r="J20" s="70">
        <v>0</v>
      </c>
      <c r="K20" s="70"/>
      <c r="L20" s="70">
        <v>0</v>
      </c>
    </row>
    <row r="21" spans="1:12" ht="18" customHeight="1">
      <c r="A21" s="1" t="s">
        <v>195</v>
      </c>
      <c r="D21" s="22">
        <v>13</v>
      </c>
      <c r="F21" s="70">
        <v>773399</v>
      </c>
      <c r="G21" s="70"/>
      <c r="H21" s="70">
        <v>4451849</v>
      </c>
      <c r="I21" s="70"/>
      <c r="J21" s="70">
        <v>549091</v>
      </c>
      <c r="K21" s="70"/>
      <c r="L21" s="70">
        <v>542065</v>
      </c>
    </row>
    <row r="22" spans="1:12" ht="18" customHeight="1">
      <c r="A22" s="71" t="s">
        <v>237</v>
      </c>
      <c r="D22" s="22">
        <v>13</v>
      </c>
      <c r="F22" s="70">
        <v>384</v>
      </c>
      <c r="G22" s="70"/>
      <c r="H22" s="70">
        <v>0</v>
      </c>
      <c r="I22" s="70"/>
      <c r="J22" s="70">
        <v>0</v>
      </c>
      <c r="K22" s="70"/>
      <c r="L22" s="70">
        <v>0</v>
      </c>
    </row>
    <row r="23" spans="1:12" ht="18" customHeight="1">
      <c r="A23" s="1" t="s">
        <v>8</v>
      </c>
      <c r="E23" s="72"/>
      <c r="F23" s="70">
        <v>55207</v>
      </c>
      <c r="G23" s="70"/>
      <c r="H23" s="70">
        <v>57713</v>
      </c>
      <c r="I23" s="70"/>
      <c r="J23" s="70">
        <v>1892</v>
      </c>
      <c r="K23" s="70"/>
      <c r="L23" s="70">
        <v>1806</v>
      </c>
    </row>
    <row r="24" spans="1:12" ht="18" customHeight="1">
      <c r="A24" s="64" t="s">
        <v>9</v>
      </c>
      <c r="E24" s="72"/>
      <c r="F24" s="44">
        <f>SUM(F11:F23)</f>
        <v>21084930</v>
      </c>
      <c r="G24" s="70"/>
      <c r="H24" s="44">
        <f>SUM(H11:H23)</f>
        <v>20479769</v>
      </c>
      <c r="I24" s="45"/>
      <c r="J24" s="44">
        <f>SUM(J11:J23)</f>
        <v>2912592</v>
      </c>
      <c r="K24" s="70"/>
      <c r="L24" s="44">
        <f>SUM(L11:L23)</f>
        <v>2581447</v>
      </c>
    </row>
    <row r="25" spans="1:12" ht="9.9499999999999993" customHeight="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</row>
    <row r="26" spans="1:12" ht="18" customHeight="1">
      <c r="A26" s="69" t="s">
        <v>10</v>
      </c>
      <c r="E26" s="72"/>
      <c r="F26" s="73"/>
      <c r="G26" s="74"/>
      <c r="H26" s="73"/>
      <c r="I26" s="73"/>
      <c r="J26" s="74"/>
      <c r="K26" s="74"/>
      <c r="L26" s="74"/>
    </row>
    <row r="27" spans="1:12" ht="18" customHeight="1">
      <c r="A27" s="1" t="s">
        <v>158</v>
      </c>
      <c r="B27" s="128"/>
      <c r="D27" s="22">
        <v>13</v>
      </c>
      <c r="E27" s="72"/>
      <c r="F27" s="70">
        <v>1724518</v>
      </c>
      <c r="G27" s="70"/>
      <c r="H27" s="70">
        <v>1995552</v>
      </c>
      <c r="I27" s="70"/>
      <c r="J27" s="70">
        <v>52960</v>
      </c>
      <c r="K27" s="70"/>
      <c r="L27" s="70">
        <v>53000</v>
      </c>
    </row>
    <row r="28" spans="1:12" ht="18" customHeight="1">
      <c r="A28" s="1" t="s">
        <v>63</v>
      </c>
      <c r="D28" s="22">
        <v>5</v>
      </c>
      <c r="E28" s="72"/>
      <c r="F28" s="70">
        <v>2750929</v>
      </c>
      <c r="G28" s="70"/>
      <c r="H28" s="70">
        <v>2795778</v>
      </c>
      <c r="I28" s="70"/>
      <c r="J28" s="70">
        <v>764604</v>
      </c>
      <c r="K28" s="70"/>
      <c r="L28" s="70">
        <v>764604</v>
      </c>
    </row>
    <row r="29" spans="1:12" ht="18" customHeight="1">
      <c r="A29" s="1" t="s">
        <v>11</v>
      </c>
      <c r="D29" s="22">
        <v>6</v>
      </c>
      <c r="E29" s="72"/>
      <c r="F29" s="70">
        <v>0</v>
      </c>
      <c r="G29" s="70"/>
      <c r="H29" s="70">
        <v>0</v>
      </c>
      <c r="I29" s="70"/>
      <c r="J29" s="70">
        <v>42556610</v>
      </c>
      <c r="K29" s="70"/>
      <c r="L29" s="70">
        <v>42560610</v>
      </c>
    </row>
    <row r="30" spans="1:12" ht="18" customHeight="1">
      <c r="A30" s="1" t="s">
        <v>65</v>
      </c>
      <c r="D30" s="22">
        <v>5</v>
      </c>
      <c r="E30" s="72"/>
      <c r="F30" s="70">
        <v>30853950</v>
      </c>
      <c r="G30" s="70"/>
      <c r="H30" s="70">
        <v>28307368</v>
      </c>
      <c r="I30" s="70"/>
      <c r="J30" s="70">
        <v>4918543</v>
      </c>
      <c r="K30" s="70"/>
      <c r="L30" s="70">
        <v>4916503</v>
      </c>
    </row>
    <row r="31" spans="1:12" ht="18" customHeight="1">
      <c r="A31" s="71" t="s">
        <v>98</v>
      </c>
      <c r="D31" s="22">
        <v>13</v>
      </c>
      <c r="F31" s="70">
        <v>2442300</v>
      </c>
      <c r="G31" s="70"/>
      <c r="H31" s="70">
        <v>2442300</v>
      </c>
      <c r="I31" s="70"/>
      <c r="J31" s="70">
        <v>2442300</v>
      </c>
      <c r="K31" s="70"/>
      <c r="L31" s="70">
        <v>2442300</v>
      </c>
    </row>
    <row r="32" spans="1:12" ht="18" customHeight="1">
      <c r="A32" s="71" t="s">
        <v>142</v>
      </c>
      <c r="D32" s="22">
        <v>4</v>
      </c>
      <c r="F32" s="70">
        <v>28299</v>
      </c>
      <c r="G32" s="70"/>
      <c r="H32" s="70">
        <v>18317</v>
      </c>
      <c r="I32" s="70"/>
      <c r="J32" s="70">
        <v>42835</v>
      </c>
      <c r="K32" s="70"/>
      <c r="L32" s="70">
        <v>19818</v>
      </c>
    </row>
    <row r="33" spans="1:12" ht="18" customHeight="1">
      <c r="A33" s="71" t="s">
        <v>135</v>
      </c>
      <c r="D33" s="22">
        <v>13</v>
      </c>
      <c r="F33" s="70">
        <v>546826</v>
      </c>
      <c r="G33" s="70"/>
      <c r="H33" s="70">
        <v>266637</v>
      </c>
      <c r="I33" s="70"/>
      <c r="J33" s="70">
        <v>0</v>
      </c>
      <c r="K33" s="70"/>
      <c r="L33" s="70">
        <v>0</v>
      </c>
    </row>
    <row r="34" spans="1:12" ht="18" customHeight="1">
      <c r="A34" s="71" t="s">
        <v>12</v>
      </c>
      <c r="D34" s="22">
        <v>4</v>
      </c>
      <c r="F34" s="70">
        <v>572637</v>
      </c>
      <c r="G34" s="70"/>
      <c r="H34" s="70">
        <v>540898</v>
      </c>
      <c r="I34" s="70"/>
      <c r="J34" s="70">
        <v>1919872</v>
      </c>
      <c r="K34" s="70"/>
      <c r="L34" s="70">
        <v>1807710</v>
      </c>
    </row>
    <row r="35" spans="1:12" ht="18" customHeight="1">
      <c r="A35" s="1" t="s">
        <v>14</v>
      </c>
      <c r="E35" s="72"/>
      <c r="F35" s="70">
        <v>398490</v>
      </c>
      <c r="G35" s="70"/>
      <c r="H35" s="70">
        <v>398490</v>
      </c>
      <c r="I35" s="70"/>
      <c r="J35" s="70">
        <v>305390</v>
      </c>
      <c r="K35" s="70"/>
      <c r="L35" s="70">
        <v>305390</v>
      </c>
    </row>
    <row r="36" spans="1:12" ht="18" customHeight="1">
      <c r="A36" s="1" t="s">
        <v>13</v>
      </c>
      <c r="D36" s="22">
        <v>7</v>
      </c>
      <c r="E36" s="72"/>
      <c r="F36" s="70">
        <v>24721022</v>
      </c>
      <c r="G36" s="70"/>
      <c r="H36" s="70">
        <v>24107888</v>
      </c>
      <c r="I36" s="70"/>
      <c r="J36" s="70">
        <v>533409</v>
      </c>
      <c r="K36" s="70"/>
      <c r="L36" s="70">
        <v>538511</v>
      </c>
    </row>
    <row r="37" spans="1:12" ht="18" customHeight="1">
      <c r="A37" s="1" t="s">
        <v>185</v>
      </c>
      <c r="D37" s="22" t="s">
        <v>198</v>
      </c>
      <c r="E37" s="72"/>
      <c r="F37" s="70">
        <v>946523</v>
      </c>
      <c r="G37" s="70"/>
      <c r="H37" s="70">
        <v>0</v>
      </c>
      <c r="I37" s="70"/>
      <c r="J37" s="70">
        <v>48704</v>
      </c>
      <c r="K37" s="70"/>
      <c r="L37" s="70">
        <v>0</v>
      </c>
    </row>
    <row r="38" spans="1:12" ht="18" customHeight="1">
      <c r="A38" s="1" t="s">
        <v>15</v>
      </c>
      <c r="E38" s="72"/>
      <c r="F38" s="70">
        <v>184533</v>
      </c>
      <c r="G38" s="70"/>
      <c r="H38" s="70">
        <v>170315</v>
      </c>
      <c r="I38" s="70"/>
      <c r="J38" s="70">
        <v>0</v>
      </c>
      <c r="K38" s="70"/>
      <c r="L38" s="70">
        <v>0</v>
      </c>
    </row>
    <row r="39" spans="1:12" ht="18" customHeight="1">
      <c r="A39" s="1" t="s">
        <v>159</v>
      </c>
      <c r="E39" s="72"/>
      <c r="F39" s="70">
        <v>3483115</v>
      </c>
      <c r="G39" s="70"/>
      <c r="H39" s="70">
        <v>3626578</v>
      </c>
      <c r="I39" s="70"/>
      <c r="J39" s="70">
        <v>3664</v>
      </c>
      <c r="K39" s="70"/>
      <c r="L39" s="70">
        <v>4333</v>
      </c>
    </row>
    <row r="40" spans="1:12" ht="18" customHeight="1">
      <c r="A40" s="1" t="s">
        <v>199</v>
      </c>
      <c r="D40" s="22">
        <v>4</v>
      </c>
      <c r="E40" s="1"/>
      <c r="F40" s="70">
        <v>12472698</v>
      </c>
      <c r="G40" s="70"/>
      <c r="H40" s="75">
        <v>13139323</v>
      </c>
      <c r="I40" s="75"/>
      <c r="J40" s="70">
        <v>0</v>
      </c>
      <c r="K40" s="70"/>
      <c r="L40" s="70">
        <v>0</v>
      </c>
    </row>
    <row r="41" spans="1:12" ht="18" customHeight="1">
      <c r="A41" s="1" t="s">
        <v>16</v>
      </c>
      <c r="E41" s="72"/>
      <c r="F41" s="75">
        <v>43953</v>
      </c>
      <c r="G41" s="70"/>
      <c r="H41" s="70">
        <v>38896</v>
      </c>
      <c r="I41" s="70"/>
      <c r="J41" s="70">
        <v>44431</v>
      </c>
      <c r="K41" s="70"/>
      <c r="L41" s="70">
        <v>38896</v>
      </c>
    </row>
    <row r="42" spans="1:12" ht="18" customHeight="1">
      <c r="A42" s="1" t="s">
        <v>17</v>
      </c>
      <c r="E42" s="72"/>
      <c r="F42" s="70">
        <v>1193583</v>
      </c>
      <c r="G42" s="70"/>
      <c r="H42" s="70">
        <v>1901318</v>
      </c>
      <c r="I42" s="70"/>
      <c r="J42" s="70">
        <v>4487</v>
      </c>
      <c r="K42" s="70"/>
      <c r="L42" s="70">
        <v>4487</v>
      </c>
    </row>
    <row r="43" spans="1:12" ht="18" customHeight="1">
      <c r="A43" s="76" t="s">
        <v>18</v>
      </c>
      <c r="E43" s="72"/>
      <c r="F43" s="44">
        <f>SUM(F27:F42)</f>
        <v>82363376</v>
      </c>
      <c r="G43" s="70"/>
      <c r="H43" s="44">
        <f>SUM(H27:H42)</f>
        <v>79749658</v>
      </c>
      <c r="I43" s="45"/>
      <c r="J43" s="44">
        <f>SUM(J27:J42)</f>
        <v>53637809</v>
      </c>
      <c r="K43" s="70"/>
      <c r="L43" s="44">
        <f>SUM(L27:L42)</f>
        <v>53456162</v>
      </c>
    </row>
    <row r="44" spans="1:12" ht="9.9499999999999993" customHeight="1">
      <c r="A44" s="63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</row>
    <row r="45" spans="1:12" ht="18" customHeight="1" thickBot="1">
      <c r="A45" s="76" t="s">
        <v>19</v>
      </c>
      <c r="E45" s="72"/>
      <c r="F45" s="47">
        <f>F24+F43</f>
        <v>103448306</v>
      </c>
      <c r="G45" s="23"/>
      <c r="H45" s="47">
        <f>H24+H43</f>
        <v>100229427</v>
      </c>
      <c r="I45" s="27"/>
      <c r="J45" s="47">
        <f>J24+J43</f>
        <v>56550401</v>
      </c>
      <c r="K45" s="23"/>
      <c r="L45" s="47">
        <f>L24+L43</f>
        <v>56037609</v>
      </c>
    </row>
    <row r="46" spans="1:12" ht="18" customHeight="1" thickTop="1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</row>
    <row r="47" spans="1:12" ht="18" customHeight="1">
      <c r="A47" s="173" t="s">
        <v>139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</row>
    <row r="48" spans="1:12" ht="18" customHeight="1">
      <c r="A48" s="174" t="s">
        <v>61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</row>
    <row r="49" spans="1:12" ht="9.9499999999999993" customHeight="1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1:12" ht="18" customHeight="1">
      <c r="A50" s="64"/>
      <c r="B50" s="64"/>
      <c r="C50" s="64"/>
      <c r="D50" s="155"/>
      <c r="E50" s="155"/>
      <c r="F50" s="175" t="s">
        <v>0</v>
      </c>
      <c r="G50" s="175"/>
      <c r="H50" s="175"/>
      <c r="I50" s="175"/>
      <c r="J50" s="175" t="s">
        <v>1</v>
      </c>
      <c r="K50" s="175"/>
      <c r="L50" s="175"/>
    </row>
    <row r="51" spans="1:12" ht="18" customHeight="1">
      <c r="D51" s="61"/>
      <c r="E51" s="155"/>
      <c r="F51" s="170" t="s">
        <v>2</v>
      </c>
      <c r="G51" s="170"/>
      <c r="H51" s="170"/>
      <c r="I51" s="170"/>
      <c r="J51" s="170" t="s">
        <v>2</v>
      </c>
      <c r="K51" s="170"/>
      <c r="L51" s="170"/>
    </row>
    <row r="52" spans="1:12" ht="18" customHeight="1">
      <c r="D52" s="61"/>
      <c r="E52" s="155"/>
      <c r="F52" s="65" t="s">
        <v>151</v>
      </c>
      <c r="G52" s="158"/>
      <c r="H52" s="158" t="s">
        <v>69</v>
      </c>
      <c r="I52" s="158"/>
      <c r="J52" s="65" t="s">
        <v>151</v>
      </c>
      <c r="K52" s="158"/>
      <c r="L52" s="158" t="s">
        <v>69</v>
      </c>
    </row>
    <row r="53" spans="1:12" ht="18" customHeight="1">
      <c r="A53" s="66" t="s">
        <v>20</v>
      </c>
      <c r="B53" s="63"/>
      <c r="C53" s="63"/>
      <c r="D53" s="156" t="s">
        <v>4</v>
      </c>
      <c r="E53" s="156"/>
      <c r="F53" s="19">
        <v>2020</v>
      </c>
      <c r="G53" s="20"/>
      <c r="H53" s="19">
        <v>2019</v>
      </c>
      <c r="I53" s="19"/>
      <c r="J53" s="19">
        <v>2020</v>
      </c>
      <c r="K53" s="20"/>
      <c r="L53" s="19">
        <v>2019</v>
      </c>
    </row>
    <row r="54" spans="1:12" ht="18" customHeight="1">
      <c r="B54" s="63"/>
      <c r="C54" s="63"/>
      <c r="D54" s="156"/>
      <c r="E54" s="156"/>
      <c r="F54" s="19" t="s">
        <v>82</v>
      </c>
      <c r="G54" s="20"/>
      <c r="H54" s="158"/>
      <c r="I54" s="19"/>
      <c r="J54" s="19" t="s">
        <v>82</v>
      </c>
      <c r="K54" s="20"/>
      <c r="L54" s="19"/>
    </row>
    <row r="55" spans="1:12" ht="18" customHeight="1">
      <c r="E55" s="77"/>
      <c r="F55" s="171" t="s">
        <v>73</v>
      </c>
      <c r="G55" s="171"/>
      <c r="H55" s="171"/>
      <c r="I55" s="171"/>
      <c r="J55" s="171"/>
      <c r="K55" s="171"/>
      <c r="L55" s="171"/>
    </row>
    <row r="56" spans="1:12" ht="18" customHeight="1">
      <c r="A56" s="69" t="s">
        <v>21</v>
      </c>
      <c r="F56" s="23"/>
      <c r="G56" s="23"/>
      <c r="H56" s="23"/>
      <c r="I56" s="23"/>
      <c r="J56" s="23"/>
      <c r="K56" s="23"/>
      <c r="L56" s="23"/>
    </row>
    <row r="57" spans="1:12" ht="18" customHeight="1">
      <c r="A57" s="1" t="s">
        <v>234</v>
      </c>
      <c r="D57" s="22" t="s">
        <v>191</v>
      </c>
      <c r="F57" s="23">
        <v>2123628</v>
      </c>
      <c r="G57" s="23"/>
      <c r="H57" s="23">
        <v>603080</v>
      </c>
      <c r="I57" s="23"/>
      <c r="J57" s="23">
        <v>0</v>
      </c>
      <c r="K57" s="23"/>
      <c r="L57" s="23">
        <v>0</v>
      </c>
    </row>
    <row r="58" spans="1:12" ht="18" customHeight="1">
      <c r="A58" s="1" t="s">
        <v>200</v>
      </c>
      <c r="F58" s="23">
        <v>3020390</v>
      </c>
      <c r="G58" s="23"/>
      <c r="H58" s="23">
        <v>3906334</v>
      </c>
      <c r="I58" s="23"/>
      <c r="J58" s="23">
        <v>0</v>
      </c>
      <c r="K58" s="23"/>
      <c r="L58" s="23">
        <v>0</v>
      </c>
    </row>
    <row r="59" spans="1:12" ht="18" customHeight="1">
      <c r="A59" s="1" t="s">
        <v>132</v>
      </c>
      <c r="D59" s="22">
        <v>4</v>
      </c>
      <c r="F59" s="23">
        <v>946919</v>
      </c>
      <c r="G59" s="23"/>
      <c r="H59" s="23">
        <v>1707755</v>
      </c>
      <c r="I59" s="23"/>
      <c r="J59" s="23">
        <v>174277</v>
      </c>
      <c r="K59" s="23"/>
      <c r="L59" s="23">
        <v>286540</v>
      </c>
    </row>
    <row r="60" spans="1:12" ht="18" customHeight="1">
      <c r="A60" s="71" t="s">
        <v>236</v>
      </c>
      <c r="B60" s="148"/>
      <c r="C60" s="148"/>
      <c r="D60" s="22">
        <v>13</v>
      </c>
      <c r="F60" s="23">
        <v>162283</v>
      </c>
      <c r="G60" s="23"/>
      <c r="H60" s="23">
        <v>140194</v>
      </c>
      <c r="I60" s="23"/>
      <c r="J60" s="23">
        <v>0</v>
      </c>
      <c r="K60" s="23"/>
      <c r="L60" s="23">
        <v>0</v>
      </c>
    </row>
    <row r="61" spans="1:12" ht="18" customHeight="1">
      <c r="A61" s="172" t="s">
        <v>99</v>
      </c>
      <c r="B61" s="172"/>
      <c r="C61" s="172"/>
      <c r="F61" s="23"/>
      <c r="G61" s="23"/>
      <c r="H61" s="23"/>
      <c r="I61" s="23"/>
      <c r="K61" s="23"/>
    </row>
    <row r="62" spans="1:12" ht="18" customHeight="1">
      <c r="A62" s="157"/>
      <c r="B62" s="157" t="s">
        <v>100</v>
      </c>
      <c r="C62" s="157"/>
      <c r="D62" s="22" t="s">
        <v>191</v>
      </c>
      <c r="F62" s="23">
        <v>1146020</v>
      </c>
      <c r="G62" s="23"/>
      <c r="H62" s="23">
        <v>1091192</v>
      </c>
      <c r="I62" s="23"/>
      <c r="J62" s="23">
        <v>0</v>
      </c>
      <c r="K62" s="23"/>
      <c r="L62" s="23">
        <v>0</v>
      </c>
    </row>
    <row r="63" spans="1:12" ht="18" customHeight="1">
      <c r="A63" s="1" t="s">
        <v>160</v>
      </c>
      <c r="D63" s="22">
        <v>3</v>
      </c>
      <c r="F63" s="23">
        <v>38133</v>
      </c>
      <c r="G63" s="23"/>
      <c r="H63" s="23">
        <v>741</v>
      </c>
      <c r="I63" s="23"/>
      <c r="J63" s="23">
        <v>15270</v>
      </c>
      <c r="K63" s="23"/>
      <c r="L63" s="23">
        <v>0</v>
      </c>
    </row>
    <row r="64" spans="1:12" ht="18" customHeight="1">
      <c r="A64" s="1" t="s">
        <v>186</v>
      </c>
      <c r="D64" s="22">
        <v>12</v>
      </c>
      <c r="F64" s="23">
        <v>1812500</v>
      </c>
      <c r="G64" s="23"/>
      <c r="H64" s="23">
        <v>0</v>
      </c>
      <c r="I64" s="23"/>
      <c r="J64" s="23">
        <v>1812500</v>
      </c>
      <c r="K64" s="23"/>
      <c r="L64" s="23">
        <v>0</v>
      </c>
    </row>
    <row r="65" spans="1:12" ht="18" customHeight="1">
      <c r="A65" s="1" t="s">
        <v>120</v>
      </c>
      <c r="E65" s="72"/>
      <c r="F65" s="23">
        <v>160750</v>
      </c>
      <c r="G65" s="78"/>
      <c r="H65" s="23">
        <v>3677</v>
      </c>
      <c r="I65" s="23"/>
      <c r="J65" s="23">
        <v>0</v>
      </c>
      <c r="K65" s="79"/>
      <c r="L65" s="23">
        <v>0</v>
      </c>
    </row>
    <row r="66" spans="1:12" ht="18" customHeight="1">
      <c r="A66" s="1" t="s">
        <v>22</v>
      </c>
      <c r="E66" s="72"/>
      <c r="F66" s="23">
        <v>149042</v>
      </c>
      <c r="G66" s="78"/>
      <c r="H66" s="23">
        <v>121083</v>
      </c>
      <c r="I66" s="23"/>
      <c r="J66" s="23">
        <v>19932</v>
      </c>
      <c r="K66" s="79"/>
      <c r="L66" s="23">
        <v>21234</v>
      </c>
    </row>
    <row r="67" spans="1:12" ht="18" customHeight="1">
      <c r="A67" s="64" t="s">
        <v>23</v>
      </c>
      <c r="E67" s="72"/>
      <c r="F67" s="80">
        <f>SUM(F57:F66)</f>
        <v>9559665</v>
      </c>
      <c r="G67" s="23"/>
      <c r="H67" s="80">
        <f>SUM(H57:H66)</f>
        <v>7574056</v>
      </c>
      <c r="I67" s="27"/>
      <c r="J67" s="80">
        <f>SUM(J57:J66)</f>
        <v>2021979</v>
      </c>
      <c r="K67" s="23"/>
      <c r="L67" s="80">
        <f>SUM(L57:L66)</f>
        <v>307774</v>
      </c>
    </row>
    <row r="68" spans="1:12" ht="9.9499999999999993" customHeight="1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</row>
    <row r="69" spans="1:12" ht="18" customHeight="1">
      <c r="A69" s="69" t="s">
        <v>24</v>
      </c>
      <c r="E69" s="72"/>
      <c r="F69" s="81"/>
      <c r="G69" s="74"/>
      <c r="H69" s="81"/>
      <c r="I69" s="81"/>
      <c r="J69" s="81"/>
      <c r="K69" s="74"/>
      <c r="L69" s="81"/>
    </row>
    <row r="70" spans="1:12" ht="18" customHeight="1">
      <c r="A70" s="1" t="s">
        <v>95</v>
      </c>
      <c r="D70" s="22" t="s">
        <v>191</v>
      </c>
      <c r="E70" s="72"/>
      <c r="F70" s="23">
        <v>15436403</v>
      </c>
      <c r="G70" s="74"/>
      <c r="H70" s="23">
        <v>15273253</v>
      </c>
      <c r="I70" s="23"/>
      <c r="J70" s="23">
        <v>0</v>
      </c>
      <c r="K70" s="74"/>
      <c r="L70" s="23">
        <v>0</v>
      </c>
    </row>
    <row r="71" spans="1:12" ht="18" customHeight="1">
      <c r="A71" s="1" t="s">
        <v>201</v>
      </c>
      <c r="D71" s="22">
        <v>3</v>
      </c>
      <c r="E71" s="72"/>
      <c r="F71" s="23">
        <v>399789</v>
      </c>
      <c r="G71" s="23"/>
      <c r="H71" s="23">
        <v>415</v>
      </c>
      <c r="I71" s="23"/>
      <c r="J71" s="23">
        <v>33787</v>
      </c>
      <c r="K71" s="23"/>
      <c r="L71" s="23">
        <v>0</v>
      </c>
    </row>
    <row r="72" spans="1:12" ht="18" customHeight="1">
      <c r="A72" s="71" t="s">
        <v>136</v>
      </c>
      <c r="D72" s="22">
        <v>13</v>
      </c>
      <c r="F72" s="23">
        <v>820630</v>
      </c>
      <c r="G72" s="23"/>
      <c r="H72" s="23">
        <v>748412</v>
      </c>
      <c r="I72" s="23"/>
      <c r="J72" s="23">
        <v>0</v>
      </c>
      <c r="K72" s="23"/>
      <c r="L72" s="23">
        <v>0</v>
      </c>
    </row>
    <row r="73" spans="1:12" ht="18" customHeight="1">
      <c r="A73" s="1" t="s">
        <v>25</v>
      </c>
      <c r="D73" s="22" t="s">
        <v>191</v>
      </c>
      <c r="E73" s="72"/>
      <c r="F73" s="23">
        <v>16307167</v>
      </c>
      <c r="G73" s="23"/>
      <c r="H73" s="23">
        <v>15167590</v>
      </c>
      <c r="I73" s="23"/>
      <c r="J73" s="23">
        <v>0</v>
      </c>
      <c r="K73" s="23"/>
      <c r="L73" s="23">
        <v>0</v>
      </c>
    </row>
    <row r="74" spans="1:12" ht="18" customHeight="1">
      <c r="A74" s="1" t="s">
        <v>26</v>
      </c>
      <c r="E74" s="72"/>
      <c r="F74" s="23">
        <v>1552987</v>
      </c>
      <c r="G74" s="23"/>
      <c r="H74" s="23">
        <v>1710235</v>
      </c>
      <c r="I74" s="23"/>
      <c r="J74" s="23">
        <v>0</v>
      </c>
      <c r="K74" s="23"/>
      <c r="L74" s="23">
        <v>0</v>
      </c>
    </row>
    <row r="75" spans="1:12" ht="18" customHeight="1">
      <c r="A75" s="1" t="s">
        <v>96</v>
      </c>
      <c r="E75" s="72"/>
      <c r="F75" s="23">
        <v>231913</v>
      </c>
      <c r="G75" s="23"/>
      <c r="H75" s="23">
        <v>203821</v>
      </c>
      <c r="I75" s="23"/>
      <c r="J75" s="23">
        <v>190326</v>
      </c>
      <c r="K75" s="23"/>
      <c r="L75" s="23">
        <v>166232</v>
      </c>
    </row>
    <row r="76" spans="1:12" ht="18" customHeight="1">
      <c r="A76" s="1" t="s">
        <v>141</v>
      </c>
      <c r="E76" s="72"/>
      <c r="F76" s="23">
        <v>129814</v>
      </c>
      <c r="G76" s="23"/>
      <c r="H76" s="23">
        <v>135122</v>
      </c>
      <c r="I76" s="23"/>
      <c r="J76" s="23">
        <v>0</v>
      </c>
      <c r="K76" s="23"/>
      <c r="L76" s="23">
        <v>0</v>
      </c>
    </row>
    <row r="77" spans="1:12" ht="18" customHeight="1">
      <c r="A77" s="1" t="s">
        <v>161</v>
      </c>
      <c r="E77" s="72"/>
      <c r="F77" s="23">
        <v>2600</v>
      </c>
      <c r="G77" s="23"/>
      <c r="H77" s="23">
        <v>2600</v>
      </c>
      <c r="I77" s="23"/>
      <c r="J77" s="23">
        <v>0</v>
      </c>
      <c r="K77" s="23"/>
      <c r="L77" s="23">
        <v>0</v>
      </c>
    </row>
    <row r="78" spans="1:12" ht="18" customHeight="1">
      <c r="A78" s="64" t="s">
        <v>27</v>
      </c>
      <c r="B78" s="64"/>
      <c r="D78" s="82"/>
      <c r="E78" s="83"/>
      <c r="F78" s="84">
        <f>SUM(F70:F77)</f>
        <v>34881303</v>
      </c>
      <c r="G78" s="23"/>
      <c r="H78" s="84">
        <f>SUM(H70:H77)</f>
        <v>33241448</v>
      </c>
      <c r="I78" s="85"/>
      <c r="J78" s="84">
        <f>SUM(J70:J77)</f>
        <v>224113</v>
      </c>
      <c r="K78" s="23"/>
      <c r="L78" s="84">
        <f>SUM(L70:L77)</f>
        <v>166232</v>
      </c>
    </row>
    <row r="79" spans="1:12" ht="9.9499999999999993" customHeight="1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</row>
    <row r="80" spans="1:12" ht="18" customHeight="1">
      <c r="A80" s="64" t="s">
        <v>28</v>
      </c>
      <c r="B80" s="64"/>
      <c r="C80" s="64"/>
      <c r="D80" s="82"/>
      <c r="E80" s="83"/>
      <c r="F80" s="43">
        <f>F67+F78</f>
        <v>44440968</v>
      </c>
      <c r="G80" s="23"/>
      <c r="H80" s="43">
        <f>H67+H78</f>
        <v>40815504</v>
      </c>
      <c r="I80" s="27"/>
      <c r="J80" s="43">
        <f>J67+J78</f>
        <v>2246092</v>
      </c>
      <c r="K80" s="23"/>
      <c r="L80" s="43">
        <f>L67+L78</f>
        <v>474006</v>
      </c>
    </row>
    <row r="81" spans="1:12" ht="9.9499999999999993" customHeight="1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</row>
    <row r="82" spans="1:12" ht="18" customHeight="1">
      <c r="A82" s="69" t="s">
        <v>107</v>
      </c>
      <c r="E82" s="72"/>
      <c r="F82" s="23"/>
      <c r="G82" s="23"/>
      <c r="H82" s="23"/>
      <c r="I82" s="23"/>
      <c r="J82" s="23"/>
      <c r="K82" s="23"/>
      <c r="L82" s="23"/>
    </row>
    <row r="83" spans="1:12" ht="18" customHeight="1">
      <c r="A83" s="1" t="s">
        <v>83</v>
      </c>
      <c r="E83" s="72"/>
      <c r="F83" s="23"/>
      <c r="G83" s="23"/>
      <c r="H83" s="23"/>
      <c r="I83" s="23"/>
      <c r="J83" s="23"/>
      <c r="K83" s="23"/>
      <c r="L83" s="23"/>
    </row>
    <row r="84" spans="1:12" ht="18" customHeight="1">
      <c r="B84" s="1" t="s">
        <v>125</v>
      </c>
      <c r="E84" s="72"/>
      <c r="F84" s="24"/>
      <c r="G84" s="24"/>
      <c r="H84" s="24"/>
      <c r="I84" s="24"/>
      <c r="J84" s="24"/>
      <c r="K84" s="24"/>
      <c r="L84" s="24"/>
    </row>
    <row r="85" spans="1:12" ht="18" customHeight="1">
      <c r="B85" s="128" t="s">
        <v>182</v>
      </c>
      <c r="C85" s="149"/>
      <c r="E85" s="72"/>
    </row>
    <row r="86" spans="1:12" ht="18" customHeight="1" thickBot="1">
      <c r="B86" s="128" t="s">
        <v>183</v>
      </c>
      <c r="C86" s="149"/>
      <c r="E86" s="72"/>
      <c r="F86" s="86">
        <v>14500000</v>
      </c>
      <c r="G86" s="23"/>
      <c r="H86" s="86">
        <v>14500000</v>
      </c>
      <c r="I86" s="24"/>
      <c r="J86" s="86">
        <v>14500000</v>
      </c>
      <c r="K86" s="23"/>
      <c r="L86" s="86">
        <v>14500000</v>
      </c>
    </row>
    <row r="87" spans="1:12" ht="18" customHeight="1" thickTop="1">
      <c r="B87" s="1" t="s">
        <v>126</v>
      </c>
      <c r="E87" s="72"/>
    </row>
    <row r="88" spans="1:12" ht="18" customHeight="1">
      <c r="B88" s="128" t="s">
        <v>182</v>
      </c>
      <c r="C88" s="149"/>
      <c r="E88" s="72"/>
    </row>
    <row r="89" spans="1:12" ht="18" customHeight="1">
      <c r="B89" s="128" t="s">
        <v>183</v>
      </c>
      <c r="C89" s="149"/>
      <c r="E89" s="72"/>
      <c r="F89" s="24">
        <v>14500000</v>
      </c>
      <c r="G89" s="24"/>
      <c r="H89" s="24">
        <v>14500000</v>
      </c>
      <c r="I89" s="24"/>
      <c r="J89" s="24">
        <v>14500000</v>
      </c>
      <c r="K89" s="24"/>
      <c r="L89" s="24">
        <v>14500000</v>
      </c>
    </row>
    <row r="90" spans="1:12" ht="18" customHeight="1">
      <c r="A90" s="1" t="s">
        <v>85</v>
      </c>
      <c r="E90" s="72"/>
      <c r="F90" s="24">
        <v>1531778</v>
      </c>
      <c r="G90" s="79"/>
      <c r="H90" s="24">
        <v>1531778</v>
      </c>
      <c r="I90" s="24"/>
      <c r="J90" s="24">
        <v>1531778</v>
      </c>
      <c r="K90" s="79"/>
      <c r="L90" s="24">
        <v>1531778</v>
      </c>
    </row>
    <row r="91" spans="1:12" ht="18" customHeight="1">
      <c r="A91" s="1" t="s">
        <v>238</v>
      </c>
      <c r="E91" s="72"/>
      <c r="F91" s="24">
        <v>0</v>
      </c>
      <c r="G91" s="79"/>
      <c r="H91" s="24">
        <v>0</v>
      </c>
      <c r="I91" s="24"/>
      <c r="J91" s="70">
        <v>221309</v>
      </c>
      <c r="K91" s="79"/>
      <c r="L91" s="70">
        <v>221309</v>
      </c>
    </row>
    <row r="92" spans="1:12" ht="18" customHeight="1">
      <c r="A92" s="1" t="s">
        <v>29</v>
      </c>
      <c r="F92" s="24"/>
      <c r="G92" s="79"/>
      <c r="H92" s="24"/>
      <c r="I92" s="24"/>
      <c r="J92" s="24"/>
      <c r="K92" s="79"/>
      <c r="L92" s="24"/>
    </row>
    <row r="93" spans="1:12" ht="18" customHeight="1">
      <c r="A93" s="28"/>
      <c r="B93" s="1" t="s">
        <v>127</v>
      </c>
      <c r="E93" s="72"/>
      <c r="F93" s="24"/>
      <c r="G93" s="79"/>
      <c r="H93" s="24"/>
      <c r="I93" s="24"/>
      <c r="J93" s="24"/>
      <c r="K93" s="79"/>
      <c r="L93" s="24"/>
    </row>
    <row r="94" spans="1:12" ht="18" customHeight="1">
      <c r="A94" s="28" t="s">
        <v>128</v>
      </c>
      <c r="E94" s="72"/>
      <c r="F94" s="24">
        <v>1450000</v>
      </c>
      <c r="G94" s="79"/>
      <c r="H94" s="24">
        <v>1450000</v>
      </c>
      <c r="I94" s="24"/>
      <c r="J94" s="24">
        <v>1450000</v>
      </c>
      <c r="K94" s="79"/>
      <c r="L94" s="24">
        <v>1450000</v>
      </c>
    </row>
    <row r="95" spans="1:12" ht="18" customHeight="1">
      <c r="A95" s="28"/>
      <c r="B95" s="1" t="s">
        <v>49</v>
      </c>
      <c r="D95" s="22">
        <v>3</v>
      </c>
      <c r="E95" s="72"/>
      <c r="F95" s="24">
        <v>50327288</v>
      </c>
      <c r="G95" s="79"/>
      <c r="H95" s="24">
        <v>50802260</v>
      </c>
      <c r="I95" s="24"/>
      <c r="J95" s="24">
        <v>36643897</v>
      </c>
      <c r="K95" s="79"/>
      <c r="L95" s="24">
        <v>37887722</v>
      </c>
    </row>
    <row r="96" spans="1:12" ht="18" customHeight="1">
      <c r="A96" s="28" t="s">
        <v>108</v>
      </c>
      <c r="E96" s="87"/>
      <c r="F96" s="25">
        <v>-8802386</v>
      </c>
      <c r="G96" s="79"/>
      <c r="H96" s="25">
        <v>-8870765</v>
      </c>
      <c r="I96" s="24"/>
      <c r="J96" s="25">
        <v>-42675</v>
      </c>
      <c r="K96" s="79"/>
      <c r="L96" s="25">
        <v>-27206</v>
      </c>
    </row>
    <row r="97" spans="1:12" ht="18" customHeight="1">
      <c r="A97" s="88" t="s">
        <v>162</v>
      </c>
      <c r="B97" s="64"/>
      <c r="C97" s="64"/>
      <c r="E97" s="83"/>
      <c r="F97" s="30">
        <f>SUM(F89:F96)</f>
        <v>59006680</v>
      </c>
      <c r="G97" s="27"/>
      <c r="H97" s="30">
        <f>SUM(H89:H96)</f>
        <v>59413273</v>
      </c>
      <c r="I97" s="27"/>
      <c r="J97" s="30">
        <f>SUM(J89:J96)</f>
        <v>54304309</v>
      </c>
      <c r="K97" s="27"/>
      <c r="L97" s="30">
        <f>SUM(L89:L96)</f>
        <v>55563603</v>
      </c>
    </row>
    <row r="98" spans="1:12" ht="15">
      <c r="A98" s="157" t="s">
        <v>30</v>
      </c>
      <c r="B98" s="63"/>
      <c r="C98" s="63"/>
      <c r="D98" s="63"/>
      <c r="E98" s="63"/>
      <c r="F98" s="24">
        <v>658</v>
      </c>
      <c r="G98" s="79"/>
      <c r="H98" s="24">
        <v>650</v>
      </c>
      <c r="I98" s="24"/>
      <c r="J98" s="70">
        <v>0</v>
      </c>
      <c r="K98" s="79"/>
      <c r="L98" s="70">
        <v>0</v>
      </c>
    </row>
    <row r="99" spans="1:12" ht="15">
      <c r="A99" s="63" t="s">
        <v>109</v>
      </c>
      <c r="B99" s="63"/>
      <c r="C99" s="63"/>
      <c r="D99" s="63"/>
      <c r="E99" s="63"/>
      <c r="F99" s="80">
        <f>SUM(F97:F98)</f>
        <v>59007338</v>
      </c>
      <c r="G99" s="27"/>
      <c r="H99" s="80">
        <f>SUM(H97:H98)</f>
        <v>59413923</v>
      </c>
      <c r="I99" s="27"/>
      <c r="J99" s="80">
        <f>SUM(J97:J98)</f>
        <v>54304309</v>
      </c>
      <c r="K99" s="27"/>
      <c r="L99" s="80">
        <f>SUM(L97:L98)</f>
        <v>55563603</v>
      </c>
    </row>
    <row r="100" spans="1:12" ht="7.5" customHeight="1">
      <c r="A100" s="63"/>
      <c r="B100" s="63"/>
      <c r="C100" s="63"/>
      <c r="D100" s="63"/>
      <c r="E100" s="63"/>
      <c r="F100" s="27"/>
      <c r="G100" s="27"/>
      <c r="H100" s="27"/>
      <c r="I100" s="27"/>
      <c r="J100" s="27"/>
      <c r="K100" s="27"/>
      <c r="L100" s="27"/>
    </row>
    <row r="101" spans="1:12" ht="18" customHeight="1" thickBot="1">
      <c r="A101" s="88" t="s">
        <v>110</v>
      </c>
      <c r="B101" s="64"/>
      <c r="C101" s="64"/>
      <c r="D101" s="61"/>
      <c r="E101" s="83"/>
      <c r="F101" s="89">
        <f>SUM(F80,F99)</f>
        <v>103448306</v>
      </c>
      <c r="G101" s="27"/>
      <c r="H101" s="89">
        <f>SUM(H80,H99)</f>
        <v>100229427</v>
      </c>
      <c r="I101" s="27"/>
      <c r="J101" s="89">
        <f>SUM(J80,J99)</f>
        <v>56550401</v>
      </c>
      <c r="K101" s="27"/>
      <c r="L101" s="89">
        <f>SUM(L80,L99)</f>
        <v>56037609</v>
      </c>
    </row>
    <row r="102" spans="1:12" ht="18" customHeight="1" thickTop="1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</row>
  </sheetData>
  <mergeCells count="15">
    <mergeCell ref="F4:I4"/>
    <mergeCell ref="J4:L4"/>
    <mergeCell ref="F5:I5"/>
    <mergeCell ref="J5:L5"/>
    <mergeCell ref="A1:L1"/>
    <mergeCell ref="A2:L2"/>
    <mergeCell ref="F51:I51"/>
    <mergeCell ref="J51:L51"/>
    <mergeCell ref="F55:L55"/>
    <mergeCell ref="A61:C61"/>
    <mergeCell ref="F9:L9"/>
    <mergeCell ref="A47:L47"/>
    <mergeCell ref="A48:L48"/>
    <mergeCell ref="F50:I50"/>
    <mergeCell ref="J50:L50"/>
  </mergeCells>
  <pageMargins left="0.8" right="0.8" top="0.48" bottom="0.5" header="0.5" footer="0.5"/>
  <pageSetup paperSize="9" scale="75" firstPageNumber="2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60"/>
  <sheetViews>
    <sheetView zoomScaleNormal="100" zoomScaleSheetLayoutView="100" workbookViewId="0"/>
  </sheetViews>
  <sheetFormatPr defaultColWidth="9.125" defaultRowHeight="18" customHeight="1"/>
  <cols>
    <col min="1" max="2" width="2.625" style="8" customWidth="1"/>
    <col min="3" max="3" width="46.625" style="8" customWidth="1"/>
    <col min="4" max="4" width="6.625" style="31" customWidth="1"/>
    <col min="5" max="5" width="1.125" style="31" customWidth="1"/>
    <col min="6" max="6" width="14.125" style="8" customWidth="1"/>
    <col min="7" max="7" width="1.125" style="60" customWidth="1"/>
    <col min="8" max="8" width="14.125" style="8" customWidth="1"/>
    <col min="9" max="9" width="1.125" style="38" customWidth="1"/>
    <col min="10" max="10" width="14.125" style="8" customWidth="1"/>
    <col min="11" max="11" width="1.125" style="38" customWidth="1"/>
    <col min="12" max="12" width="14.125" style="8" customWidth="1"/>
    <col min="13" max="16384" width="9.125" style="8"/>
  </cols>
  <sheetData>
    <row r="1" spans="1:12" s="1" customFormat="1" ht="18.75" customHeight="1">
      <c r="A1" s="159" t="s">
        <v>139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s="4" customFormat="1" ht="18.75" customHeight="1">
      <c r="A2" s="2" t="s">
        <v>70</v>
      </c>
      <c r="B2" s="2"/>
      <c r="C2" s="2"/>
      <c r="D2" s="2"/>
      <c r="E2" s="2"/>
      <c r="F2" s="2"/>
      <c r="G2" s="3"/>
      <c r="H2" s="2"/>
      <c r="I2" s="3"/>
      <c r="J2" s="2"/>
      <c r="K2" s="3"/>
      <c r="L2" s="2"/>
    </row>
    <row r="3" spans="1:12" ht="6.6" customHeight="1">
      <c r="A3" s="5"/>
      <c r="B3" s="6"/>
      <c r="C3" s="6"/>
      <c r="D3" s="7"/>
      <c r="E3" s="7"/>
      <c r="G3" s="9"/>
      <c r="I3" s="10"/>
      <c r="J3" s="11"/>
      <c r="K3" s="9"/>
      <c r="L3" s="11"/>
    </row>
    <row r="4" spans="1:12" ht="18.75" customHeight="1">
      <c r="A4" s="6"/>
      <c r="B4" s="6"/>
      <c r="C4" s="6"/>
      <c r="D4" s="7"/>
      <c r="E4" s="7"/>
      <c r="F4" s="176" t="s">
        <v>0</v>
      </c>
      <c r="G4" s="176"/>
      <c r="H4" s="176"/>
      <c r="I4" s="12"/>
      <c r="J4" s="176" t="s">
        <v>1</v>
      </c>
      <c r="K4" s="176"/>
      <c r="L4" s="176"/>
    </row>
    <row r="5" spans="1:12" ht="18.75" customHeight="1">
      <c r="A5" s="6"/>
      <c r="B5" s="6"/>
      <c r="C5" s="6"/>
      <c r="D5" s="13"/>
      <c r="E5" s="150"/>
      <c r="F5" s="176" t="s">
        <v>2</v>
      </c>
      <c r="G5" s="176"/>
      <c r="H5" s="176"/>
      <c r="I5" s="14"/>
      <c r="J5" s="176" t="s">
        <v>2</v>
      </c>
      <c r="K5" s="176"/>
      <c r="L5" s="176"/>
    </row>
    <row r="6" spans="1:12" s="16" customFormat="1" ht="18.75" customHeight="1">
      <c r="A6" s="15"/>
      <c r="C6" s="15"/>
      <c r="D6" s="17"/>
      <c r="E6" s="17"/>
      <c r="F6" s="178" t="s">
        <v>71</v>
      </c>
      <c r="G6" s="178"/>
      <c r="H6" s="178"/>
      <c r="I6" s="18"/>
      <c r="J6" s="178" t="s">
        <v>71</v>
      </c>
      <c r="K6" s="178"/>
      <c r="L6" s="178"/>
    </row>
    <row r="7" spans="1:12" s="16" customFormat="1" ht="18.75" customHeight="1">
      <c r="A7" s="15"/>
      <c r="C7" s="15"/>
      <c r="D7" s="17"/>
      <c r="E7" s="17"/>
      <c r="F7" s="179" t="s">
        <v>151</v>
      </c>
      <c r="G7" s="178"/>
      <c r="H7" s="178"/>
      <c r="I7" s="18"/>
      <c r="J7" s="179" t="s">
        <v>151</v>
      </c>
      <c r="K7" s="178"/>
      <c r="L7" s="178"/>
    </row>
    <row r="8" spans="1:12" ht="18.75" customHeight="1">
      <c r="A8" s="6"/>
      <c r="B8" s="6"/>
      <c r="C8" s="6"/>
      <c r="D8" s="13" t="s">
        <v>4</v>
      </c>
      <c r="E8" s="150"/>
      <c r="F8" s="19">
        <v>2020</v>
      </c>
      <c r="G8" s="20"/>
      <c r="H8" s="19">
        <v>2019</v>
      </c>
      <c r="I8" s="21"/>
      <c r="J8" s="19">
        <v>2020</v>
      </c>
      <c r="K8" s="20"/>
      <c r="L8" s="19">
        <v>2019</v>
      </c>
    </row>
    <row r="9" spans="1:12" ht="18.75" customHeight="1">
      <c r="A9" s="6"/>
      <c r="B9" s="6"/>
      <c r="C9" s="6"/>
      <c r="D9" s="13"/>
      <c r="E9" s="150"/>
      <c r="F9" s="177" t="s">
        <v>73</v>
      </c>
      <c r="G9" s="177"/>
      <c r="H9" s="177"/>
      <c r="I9" s="177"/>
      <c r="J9" s="177"/>
      <c r="K9" s="177"/>
      <c r="L9" s="177"/>
    </row>
    <row r="10" spans="1:12" ht="18.75" customHeight="1">
      <c r="A10" s="8" t="s">
        <v>121</v>
      </c>
      <c r="D10" s="22" t="s">
        <v>192</v>
      </c>
      <c r="E10" s="22"/>
      <c r="F10" s="23">
        <v>8892768</v>
      </c>
      <c r="G10" s="24"/>
      <c r="H10" s="23">
        <v>9245065</v>
      </c>
      <c r="I10" s="24"/>
      <c r="J10" s="23">
        <v>0</v>
      </c>
      <c r="K10" s="24"/>
      <c r="L10" s="23">
        <v>0</v>
      </c>
    </row>
    <row r="11" spans="1:12" ht="18.75" customHeight="1">
      <c r="A11" s="8" t="s">
        <v>239</v>
      </c>
      <c r="D11" s="22" t="s">
        <v>192</v>
      </c>
      <c r="E11" s="22"/>
      <c r="F11" s="23">
        <v>717215</v>
      </c>
      <c r="G11" s="24"/>
      <c r="H11" s="23">
        <v>750861</v>
      </c>
      <c r="I11" s="24"/>
      <c r="J11" s="23">
        <v>0</v>
      </c>
      <c r="K11" s="24"/>
      <c r="L11" s="23">
        <v>0</v>
      </c>
    </row>
    <row r="12" spans="1:12" ht="18.75" customHeight="1">
      <c r="A12" s="8" t="s">
        <v>122</v>
      </c>
      <c r="D12" s="22">
        <v>4</v>
      </c>
      <c r="E12" s="22"/>
      <c r="F12" s="25">
        <v>-8635836</v>
      </c>
      <c r="G12" s="24"/>
      <c r="H12" s="25">
        <v>-8405101</v>
      </c>
      <c r="I12" s="24"/>
      <c r="J12" s="25">
        <v>0</v>
      </c>
      <c r="K12" s="24"/>
      <c r="L12" s="25">
        <v>0</v>
      </c>
    </row>
    <row r="13" spans="1:12" s="6" customFormat="1" ht="18.75" customHeight="1">
      <c r="A13" s="6" t="s">
        <v>31</v>
      </c>
      <c r="D13" s="61"/>
      <c r="E13" s="61"/>
      <c r="F13" s="26">
        <f>SUM(F10:F12)</f>
        <v>974147</v>
      </c>
      <c r="G13" s="27">
        <f>SUM(G10:G12)</f>
        <v>0</v>
      </c>
      <c r="H13" s="26">
        <f>SUM(H10:H12)</f>
        <v>1590825</v>
      </c>
      <c r="I13" s="27"/>
      <c r="J13" s="26">
        <f>SUM(J10:J12)</f>
        <v>0</v>
      </c>
      <c r="K13" s="27"/>
      <c r="L13" s="26">
        <f>SUM(L10:L12)</f>
        <v>0</v>
      </c>
    </row>
    <row r="14" spans="1:12" ht="6.6" customHeight="1">
      <c r="A14" s="5"/>
      <c r="B14" s="6"/>
      <c r="C14" s="6"/>
      <c r="D14" s="7"/>
      <c r="E14" s="7"/>
      <c r="G14" s="9"/>
      <c r="I14" s="10"/>
      <c r="J14" s="11"/>
      <c r="K14" s="9"/>
      <c r="L14" s="11"/>
    </row>
    <row r="15" spans="1:12" ht="18.75" customHeight="1">
      <c r="A15" s="8" t="s">
        <v>62</v>
      </c>
      <c r="D15" s="22">
        <v>4</v>
      </c>
      <c r="E15" s="22"/>
      <c r="F15" s="23">
        <v>56861</v>
      </c>
      <c r="G15" s="24"/>
      <c r="H15" s="23">
        <v>56024</v>
      </c>
      <c r="I15" s="24"/>
      <c r="J15" s="23">
        <v>96708</v>
      </c>
      <c r="K15" s="24"/>
      <c r="L15" s="23">
        <v>92194</v>
      </c>
    </row>
    <row r="16" spans="1:12" ht="18.75" customHeight="1">
      <c r="A16" s="8" t="s">
        <v>33</v>
      </c>
      <c r="D16" s="22">
        <v>4</v>
      </c>
      <c r="E16" s="22"/>
      <c r="F16" s="23">
        <v>33418</v>
      </c>
      <c r="G16" s="24"/>
      <c r="H16" s="23">
        <v>55279</v>
      </c>
      <c r="I16" s="24"/>
      <c r="J16" s="23">
        <v>30628</v>
      </c>
      <c r="K16" s="24"/>
      <c r="L16" s="23">
        <v>35986</v>
      </c>
    </row>
    <row r="17" spans="1:12" ht="18.75" customHeight="1">
      <c r="A17" s="8" t="s">
        <v>32</v>
      </c>
      <c r="D17" s="22">
        <v>4</v>
      </c>
      <c r="E17" s="22"/>
      <c r="F17" s="23">
        <v>0</v>
      </c>
      <c r="G17" s="24"/>
      <c r="H17" s="23">
        <v>0</v>
      </c>
      <c r="I17" s="24"/>
      <c r="J17" s="23">
        <v>537752</v>
      </c>
      <c r="K17" s="24"/>
      <c r="L17" s="23">
        <v>187983</v>
      </c>
    </row>
    <row r="18" spans="1:12" ht="18.75" customHeight="1">
      <c r="A18" s="8" t="s">
        <v>34</v>
      </c>
      <c r="D18" s="22">
        <v>4</v>
      </c>
      <c r="E18" s="22"/>
      <c r="F18" s="23">
        <v>10850</v>
      </c>
      <c r="G18" s="24"/>
      <c r="H18" s="23">
        <v>41885</v>
      </c>
      <c r="I18" s="24"/>
      <c r="J18" s="23">
        <v>3261</v>
      </c>
      <c r="K18" s="24"/>
      <c r="L18" s="23">
        <v>332</v>
      </c>
    </row>
    <row r="19" spans="1:12" ht="18.75" customHeight="1">
      <c r="A19" s="8" t="s">
        <v>35</v>
      </c>
      <c r="D19" s="22">
        <v>4</v>
      </c>
      <c r="E19" s="22"/>
      <c r="F19" s="23">
        <v>-410499</v>
      </c>
      <c r="G19" s="24"/>
      <c r="H19" s="23">
        <v>-340408</v>
      </c>
      <c r="I19" s="24"/>
      <c r="J19" s="23">
        <v>-228746</v>
      </c>
      <c r="K19" s="24"/>
      <c r="L19" s="23">
        <v>-194155</v>
      </c>
    </row>
    <row r="20" spans="1:12" ht="18.75" customHeight="1">
      <c r="A20" s="8" t="s">
        <v>202</v>
      </c>
      <c r="D20" s="22"/>
      <c r="E20" s="22"/>
      <c r="F20" s="23">
        <v>-623032</v>
      </c>
      <c r="G20" s="24"/>
      <c r="H20" s="23">
        <v>38030</v>
      </c>
      <c r="I20" s="24"/>
      <c r="J20" s="23">
        <v>143860</v>
      </c>
      <c r="K20" s="24"/>
      <c r="L20" s="23">
        <v>-26616</v>
      </c>
    </row>
    <row r="21" spans="1:12" ht="18.75" customHeight="1">
      <c r="A21" s="8" t="s">
        <v>203</v>
      </c>
      <c r="D21" s="22"/>
      <c r="E21" s="22"/>
      <c r="F21" s="23">
        <v>349845</v>
      </c>
      <c r="G21" s="24"/>
      <c r="H21" s="23">
        <v>-105461</v>
      </c>
      <c r="I21" s="24"/>
      <c r="J21" s="23">
        <v>0</v>
      </c>
      <c r="K21" s="24"/>
      <c r="L21" s="23">
        <v>0</v>
      </c>
    </row>
    <row r="22" spans="1:12" ht="18.75" customHeight="1">
      <c r="A22" s="28" t="s">
        <v>36</v>
      </c>
      <c r="D22" s="22"/>
      <c r="E22" s="22"/>
      <c r="F22" s="23">
        <v>-360434</v>
      </c>
      <c r="G22" s="29"/>
      <c r="H22" s="23">
        <v>-375554</v>
      </c>
      <c r="I22" s="29"/>
      <c r="J22" s="23">
        <v>-771</v>
      </c>
      <c r="K22" s="29"/>
      <c r="L22" s="23">
        <v>0</v>
      </c>
    </row>
    <row r="23" spans="1:12" ht="18.75" customHeight="1">
      <c r="A23" s="28" t="s">
        <v>205</v>
      </c>
      <c r="D23" s="22"/>
      <c r="E23" s="22"/>
      <c r="F23" s="23"/>
      <c r="G23" s="29"/>
      <c r="H23" s="23"/>
      <c r="I23" s="29"/>
      <c r="J23" s="23"/>
      <c r="K23" s="29"/>
      <c r="L23" s="23"/>
    </row>
    <row r="24" spans="1:12" ht="18.75" customHeight="1">
      <c r="A24" s="28"/>
      <c r="B24" s="8" t="s">
        <v>204</v>
      </c>
      <c r="D24" s="22">
        <v>5</v>
      </c>
      <c r="E24" s="22"/>
      <c r="F24" s="23">
        <v>1480640</v>
      </c>
      <c r="G24" s="29"/>
      <c r="H24" s="23">
        <v>1081128</v>
      </c>
      <c r="I24" s="29"/>
      <c r="J24" s="23">
        <v>0</v>
      </c>
      <c r="K24" s="29"/>
      <c r="L24" s="23">
        <v>0</v>
      </c>
    </row>
    <row r="25" spans="1:12" ht="18.75" customHeight="1">
      <c r="A25" s="6" t="s">
        <v>37</v>
      </c>
      <c r="D25" s="22"/>
      <c r="E25" s="22"/>
      <c r="F25" s="30">
        <f>SUM(F13:F24)</f>
        <v>1511796</v>
      </c>
      <c r="G25" s="27"/>
      <c r="H25" s="30">
        <f>SUM(H13:H24)</f>
        <v>2041748</v>
      </c>
      <c r="I25" s="27"/>
      <c r="J25" s="30">
        <f>SUM(J13:J24)</f>
        <v>582692</v>
      </c>
      <c r="K25" s="27"/>
      <c r="L25" s="30">
        <f>SUM(L13:L24)</f>
        <v>95724</v>
      </c>
    </row>
    <row r="26" spans="1:12" ht="18.75" customHeight="1">
      <c r="A26" s="28" t="s">
        <v>188</v>
      </c>
      <c r="F26" s="25">
        <v>-150969</v>
      </c>
      <c r="G26" s="29"/>
      <c r="H26" s="25">
        <v>-300488</v>
      </c>
      <c r="I26" s="29"/>
      <c r="J26" s="25">
        <v>-1470</v>
      </c>
      <c r="K26" s="29"/>
      <c r="L26" s="25">
        <v>-5432</v>
      </c>
    </row>
    <row r="27" spans="1:12" ht="18.75" customHeight="1">
      <c r="A27" s="6" t="s">
        <v>72</v>
      </c>
      <c r="C27" s="6"/>
      <c r="D27" s="32"/>
      <c r="E27" s="32"/>
      <c r="F27" s="33">
        <f>SUM(F25:F26)</f>
        <v>1360827</v>
      </c>
      <c r="G27" s="34"/>
      <c r="H27" s="33">
        <f>SUM(H25:H26)</f>
        <v>1741260</v>
      </c>
      <c r="I27" s="34"/>
      <c r="J27" s="33">
        <f>SUM(J25:J26)</f>
        <v>581222</v>
      </c>
      <c r="K27" s="34"/>
      <c r="L27" s="33">
        <f>SUM(L25:L26)</f>
        <v>90292</v>
      </c>
    </row>
    <row r="28" spans="1:12" ht="6.6" customHeight="1">
      <c r="A28" s="5"/>
      <c r="B28" s="6"/>
      <c r="C28" s="6"/>
      <c r="D28" s="7"/>
      <c r="E28" s="7"/>
      <c r="G28" s="9"/>
      <c r="I28" s="10"/>
      <c r="J28" s="11"/>
      <c r="K28" s="9"/>
      <c r="L28" s="11"/>
    </row>
    <row r="29" spans="1:12" ht="18.75" customHeight="1">
      <c r="A29" s="6" t="s">
        <v>150</v>
      </c>
      <c r="C29" s="6"/>
      <c r="D29" s="32"/>
      <c r="E29" s="32"/>
      <c r="F29" s="35"/>
      <c r="G29" s="35"/>
      <c r="H29" s="35"/>
      <c r="I29" s="35"/>
      <c r="J29" s="35"/>
      <c r="K29" s="36"/>
      <c r="L29" s="35"/>
    </row>
    <row r="30" spans="1:12" s="38" customFormat="1" ht="18.75" customHeight="1">
      <c r="A30" s="37" t="s">
        <v>101</v>
      </c>
      <c r="C30" s="39"/>
      <c r="D30" s="40"/>
      <c r="E30" s="40"/>
      <c r="F30" s="27"/>
      <c r="G30" s="35"/>
      <c r="H30" s="27"/>
      <c r="I30" s="35"/>
      <c r="J30" s="27"/>
      <c r="K30" s="35"/>
      <c r="L30" s="27"/>
    </row>
    <row r="31" spans="1:12" ht="18.75" customHeight="1">
      <c r="A31" s="8" t="s">
        <v>163</v>
      </c>
      <c r="F31" s="23">
        <v>913175</v>
      </c>
      <c r="G31" s="35"/>
      <c r="H31" s="23">
        <v>-298471</v>
      </c>
      <c r="I31" s="35"/>
      <c r="J31" s="23">
        <v>0</v>
      </c>
      <c r="K31" s="36"/>
      <c r="L31" s="23">
        <v>0</v>
      </c>
    </row>
    <row r="32" spans="1:12" ht="18.75" customHeight="1">
      <c r="A32" s="8" t="s">
        <v>187</v>
      </c>
      <c r="F32" s="23">
        <v>-217217</v>
      </c>
      <c r="G32" s="35"/>
      <c r="H32" s="23">
        <v>-276097</v>
      </c>
      <c r="I32" s="35"/>
      <c r="J32" s="23">
        <v>0</v>
      </c>
      <c r="K32" s="36"/>
      <c r="L32" s="23">
        <v>0</v>
      </c>
    </row>
    <row r="33" spans="1:12" ht="18.75" customHeight="1">
      <c r="A33" s="8" t="s">
        <v>206</v>
      </c>
      <c r="G33" s="8"/>
      <c r="I33" s="8"/>
      <c r="K33" s="8"/>
    </row>
    <row r="34" spans="1:12" ht="18.75" customHeight="1">
      <c r="A34" s="8" t="s">
        <v>194</v>
      </c>
      <c r="B34" s="8" t="s">
        <v>207</v>
      </c>
      <c r="D34" s="31">
        <v>5</v>
      </c>
      <c r="F34" s="24">
        <v>-274998</v>
      </c>
      <c r="G34" s="35"/>
      <c r="H34" s="24">
        <v>-202553</v>
      </c>
      <c r="I34" s="35"/>
      <c r="J34" s="23">
        <v>0</v>
      </c>
      <c r="K34" s="36"/>
      <c r="L34" s="23">
        <v>0</v>
      </c>
    </row>
    <row r="35" spans="1:12" s="39" customFormat="1" ht="18.75" customHeight="1">
      <c r="A35" s="39" t="s">
        <v>102</v>
      </c>
      <c r="D35" s="41"/>
      <c r="E35" s="41"/>
      <c r="F35" s="42"/>
      <c r="H35" s="42"/>
      <c r="J35" s="42"/>
      <c r="L35" s="42"/>
    </row>
    <row r="36" spans="1:12" s="39" customFormat="1" ht="18.75" customHeight="1">
      <c r="B36" s="39" t="s">
        <v>103</v>
      </c>
      <c r="D36" s="40"/>
      <c r="E36" s="40"/>
      <c r="F36" s="43">
        <f>SUM(F31:F34)</f>
        <v>420960</v>
      </c>
      <c r="G36" s="35"/>
      <c r="H36" s="43">
        <f>SUM(H31:H34)</f>
        <v>-777121</v>
      </c>
      <c r="I36" s="35"/>
      <c r="J36" s="43">
        <f>SUM(J31:J34)</f>
        <v>0</v>
      </c>
      <c r="K36" s="35"/>
      <c r="L36" s="43">
        <f>SUM(L31:L34)</f>
        <v>0</v>
      </c>
    </row>
    <row r="37" spans="1:12" ht="6.6" customHeight="1">
      <c r="A37" s="5"/>
      <c r="B37" s="6"/>
      <c r="C37" s="6"/>
      <c r="D37" s="7"/>
      <c r="E37" s="7"/>
      <c r="G37" s="9"/>
      <c r="I37" s="10"/>
      <c r="J37" s="11"/>
      <c r="K37" s="9"/>
      <c r="L37" s="11"/>
    </row>
    <row r="38" spans="1:12" s="39" customFormat="1" ht="18.75" customHeight="1">
      <c r="A38" s="37" t="s">
        <v>104</v>
      </c>
      <c r="D38" s="40"/>
      <c r="E38" s="40"/>
      <c r="F38" s="27"/>
      <c r="G38" s="35"/>
      <c r="H38" s="27"/>
      <c r="I38" s="35"/>
      <c r="J38" s="27"/>
      <c r="K38" s="35"/>
      <c r="L38" s="27"/>
    </row>
    <row r="39" spans="1:12" s="39" customFormat="1" ht="18.75" customHeight="1">
      <c r="A39" s="8" t="s">
        <v>209</v>
      </c>
      <c r="D39" s="40"/>
      <c r="E39" s="40"/>
      <c r="F39" s="27"/>
      <c r="G39" s="35"/>
    </row>
    <row r="40" spans="1:12" s="39" customFormat="1" ht="18.75" customHeight="1">
      <c r="A40" s="8" t="s">
        <v>194</v>
      </c>
      <c r="B40" s="8" t="s">
        <v>208</v>
      </c>
      <c r="D40" s="31"/>
      <c r="E40" s="31"/>
      <c r="F40" s="24">
        <v>-334272</v>
      </c>
      <c r="G40" s="35"/>
      <c r="H40" s="24">
        <v>-40739</v>
      </c>
      <c r="I40" s="36"/>
      <c r="J40" s="24">
        <v>0</v>
      </c>
      <c r="K40" s="36"/>
      <c r="L40" s="24">
        <v>0</v>
      </c>
    </row>
    <row r="41" spans="1:12" s="39" customFormat="1" ht="18.75" customHeight="1">
      <c r="A41" s="8" t="s">
        <v>193</v>
      </c>
      <c r="B41" s="8"/>
      <c r="D41" s="31"/>
      <c r="E41" s="31"/>
      <c r="F41" s="24">
        <v>-23553</v>
      </c>
      <c r="G41" s="35"/>
      <c r="H41" s="24">
        <v>0</v>
      </c>
      <c r="I41" s="36"/>
      <c r="J41" s="24">
        <v>-19336</v>
      </c>
      <c r="K41" s="36"/>
      <c r="L41" s="24">
        <v>0</v>
      </c>
    </row>
    <row r="42" spans="1:12" s="39" customFormat="1" ht="18.75" customHeight="1">
      <c r="A42" s="8" t="s">
        <v>206</v>
      </c>
      <c r="B42" s="8"/>
      <c r="D42" s="31"/>
      <c r="E42" s="31"/>
      <c r="F42" s="24"/>
      <c r="G42" s="35"/>
    </row>
    <row r="43" spans="1:12" s="39" customFormat="1" ht="18.75" customHeight="1">
      <c r="A43" s="8" t="s">
        <v>194</v>
      </c>
      <c r="B43" s="8" t="s">
        <v>207</v>
      </c>
      <c r="D43" s="31">
        <v>5</v>
      </c>
      <c r="E43" s="31"/>
      <c r="F43" s="24">
        <v>533</v>
      </c>
      <c r="G43" s="35"/>
      <c r="H43" s="24">
        <v>-12125</v>
      </c>
      <c r="I43" s="36"/>
      <c r="J43" s="24">
        <v>0</v>
      </c>
      <c r="K43" s="36"/>
      <c r="L43" s="24">
        <v>0</v>
      </c>
    </row>
    <row r="44" spans="1:12" s="39" customFormat="1" ht="18.75" customHeight="1">
      <c r="A44" s="8" t="s">
        <v>164</v>
      </c>
      <c r="B44" s="8"/>
      <c r="D44" s="31"/>
      <c r="E44" s="31"/>
      <c r="F44" s="24">
        <v>4711</v>
      </c>
      <c r="G44" s="35"/>
      <c r="H44" s="24">
        <v>0</v>
      </c>
      <c r="I44" s="36"/>
      <c r="J44" s="24">
        <v>3867</v>
      </c>
      <c r="K44" s="36"/>
      <c r="L44" s="24">
        <v>0</v>
      </c>
    </row>
    <row r="45" spans="1:12" s="39" customFormat="1" ht="18.75" customHeight="1">
      <c r="A45" s="39" t="s">
        <v>105</v>
      </c>
      <c r="D45" s="40"/>
      <c r="E45" s="40"/>
      <c r="F45" s="44">
        <f>SUM(F40:F44)</f>
        <v>-352581</v>
      </c>
      <c r="G45" s="35"/>
      <c r="H45" s="44">
        <f>SUM(H40:H44)</f>
        <v>-52864</v>
      </c>
      <c r="I45" s="35"/>
      <c r="J45" s="44">
        <f>SUM(J40:J44)</f>
        <v>-15469</v>
      </c>
      <c r="K45" s="35"/>
      <c r="L45" s="44">
        <f>SUM(L40:L44)</f>
        <v>0</v>
      </c>
    </row>
    <row r="46" spans="1:12" s="39" customFormat="1" ht="18.75" customHeight="1">
      <c r="A46" s="39" t="s">
        <v>210</v>
      </c>
      <c r="D46" s="40"/>
      <c r="E46" s="40"/>
      <c r="F46" s="46">
        <f>F36+F45</f>
        <v>68379</v>
      </c>
      <c r="G46" s="35"/>
      <c r="H46" s="46">
        <f>H36+H45</f>
        <v>-829985</v>
      </c>
      <c r="I46" s="35"/>
      <c r="J46" s="46">
        <f>J36+J45</f>
        <v>-15469</v>
      </c>
      <c r="K46" s="35"/>
      <c r="L46" s="46">
        <f>L36+L45</f>
        <v>0</v>
      </c>
    </row>
    <row r="47" spans="1:12" ht="18.75" customHeight="1" thickBot="1">
      <c r="A47" s="6" t="s">
        <v>111</v>
      </c>
      <c r="F47" s="47">
        <f>F27+F46</f>
        <v>1429206</v>
      </c>
      <c r="G47" s="35"/>
      <c r="H47" s="47">
        <f>H27+H46</f>
        <v>911275</v>
      </c>
      <c r="I47" s="45"/>
      <c r="J47" s="47">
        <f>J27+J46</f>
        <v>565753</v>
      </c>
      <c r="K47" s="48"/>
      <c r="L47" s="47">
        <f>L27+L46</f>
        <v>90292</v>
      </c>
    </row>
    <row r="48" spans="1:12" ht="6.6" customHeight="1" thickTop="1">
      <c r="A48" s="5"/>
      <c r="B48" s="6"/>
      <c r="C48" s="6"/>
      <c r="D48" s="7"/>
      <c r="E48" s="7"/>
      <c r="G48" s="9"/>
      <c r="I48" s="10"/>
      <c r="J48" s="11"/>
      <c r="K48" s="9"/>
      <c r="L48" s="11"/>
    </row>
    <row r="49" spans="1:12" ht="18.75" customHeight="1">
      <c r="A49" s="49" t="s">
        <v>66</v>
      </c>
      <c r="B49" s="50"/>
      <c r="C49" s="50"/>
      <c r="D49" s="62"/>
      <c r="E49" s="62"/>
      <c r="F49" s="51"/>
      <c r="G49" s="52"/>
      <c r="H49" s="51"/>
      <c r="J49" s="51"/>
      <c r="L49" s="51"/>
    </row>
    <row r="50" spans="1:12" ht="18.75" customHeight="1">
      <c r="A50" s="15"/>
      <c r="B50" s="50" t="s">
        <v>129</v>
      </c>
      <c r="C50" s="50"/>
      <c r="F50" s="23">
        <v>1360819</v>
      </c>
      <c r="G50" s="53"/>
      <c r="H50" s="23">
        <v>1741260</v>
      </c>
      <c r="I50" s="53"/>
      <c r="J50" s="23">
        <v>581222</v>
      </c>
      <c r="K50" s="53"/>
      <c r="L50" s="23">
        <v>90292</v>
      </c>
    </row>
    <row r="51" spans="1:12" ht="18.75" customHeight="1">
      <c r="A51" s="54"/>
      <c r="B51" s="50" t="s">
        <v>30</v>
      </c>
      <c r="C51" s="50"/>
      <c r="F51" s="23">
        <v>8</v>
      </c>
      <c r="G51" s="53"/>
      <c r="H51" s="23">
        <v>0</v>
      </c>
      <c r="I51" s="53"/>
      <c r="J51" s="23">
        <v>0</v>
      </c>
      <c r="K51" s="53"/>
      <c r="L51" s="23">
        <v>0</v>
      </c>
    </row>
    <row r="52" spans="1:12" ht="18.75" customHeight="1" thickBot="1">
      <c r="A52" s="55" t="s">
        <v>72</v>
      </c>
      <c r="B52" s="50"/>
      <c r="C52" s="50"/>
      <c r="F52" s="56">
        <f>SUM(F50:F51)</f>
        <v>1360827</v>
      </c>
      <c r="G52" s="53"/>
      <c r="H52" s="56">
        <f>SUM(H50:H51)</f>
        <v>1741260</v>
      </c>
      <c r="I52" s="53"/>
      <c r="J52" s="56">
        <f>SUM(J50:J51)</f>
        <v>581222</v>
      </c>
      <c r="K52" s="53"/>
      <c r="L52" s="56">
        <f>SUM(L50:L51)</f>
        <v>90292</v>
      </c>
    </row>
    <row r="53" spans="1:12" ht="6.6" customHeight="1" thickTop="1">
      <c r="A53" s="5"/>
      <c r="B53" s="6"/>
      <c r="C53" s="6"/>
      <c r="D53" s="7"/>
      <c r="E53" s="7"/>
      <c r="G53" s="9"/>
      <c r="I53" s="10"/>
      <c r="J53" s="11"/>
      <c r="K53" s="9"/>
      <c r="L53" s="11"/>
    </row>
    <row r="54" spans="1:12" ht="18.75" customHeight="1">
      <c r="A54" s="49" t="s">
        <v>112</v>
      </c>
      <c r="B54" s="50"/>
      <c r="C54" s="50"/>
      <c r="D54" s="62"/>
      <c r="E54" s="62"/>
      <c r="F54" s="51"/>
      <c r="G54" s="52"/>
      <c r="H54" s="51"/>
      <c r="J54" s="51"/>
      <c r="L54" s="51"/>
    </row>
    <row r="55" spans="1:12" ht="18.75" customHeight="1">
      <c r="A55" s="15"/>
      <c r="B55" s="50" t="s">
        <v>129</v>
      </c>
      <c r="C55" s="50"/>
      <c r="F55" s="23">
        <v>1429198</v>
      </c>
      <c r="G55" s="53"/>
      <c r="H55" s="23">
        <v>911275</v>
      </c>
      <c r="I55" s="53"/>
      <c r="J55" s="23">
        <v>565753</v>
      </c>
      <c r="K55" s="53"/>
      <c r="L55" s="23">
        <v>90292</v>
      </c>
    </row>
    <row r="56" spans="1:12" ht="18.75" customHeight="1">
      <c r="A56" s="54"/>
      <c r="B56" s="50" t="s">
        <v>30</v>
      </c>
      <c r="C56" s="50"/>
      <c r="F56" s="23">
        <v>8</v>
      </c>
      <c r="G56" s="52"/>
      <c r="H56" s="23">
        <v>0</v>
      </c>
      <c r="J56" s="23">
        <v>0</v>
      </c>
      <c r="L56" s="23">
        <v>0</v>
      </c>
    </row>
    <row r="57" spans="1:12" ht="18.75" customHeight="1" thickBot="1">
      <c r="A57" s="55" t="s">
        <v>111</v>
      </c>
      <c r="B57" s="50"/>
      <c r="C57" s="50"/>
      <c r="F57" s="56">
        <f>SUM(F55:F56)</f>
        <v>1429206</v>
      </c>
      <c r="G57" s="53"/>
      <c r="H57" s="56">
        <f>SUM(H55:H56)</f>
        <v>911275</v>
      </c>
      <c r="I57" s="53"/>
      <c r="J57" s="56">
        <f>SUM(J55:J56)</f>
        <v>565753</v>
      </c>
      <c r="K57" s="53"/>
      <c r="L57" s="56">
        <f>SUM(L55:L56)</f>
        <v>90292</v>
      </c>
    </row>
    <row r="58" spans="1:12" ht="6.6" customHeight="1" thickTop="1">
      <c r="A58" s="5"/>
      <c r="B58" s="6"/>
      <c r="C58" s="6"/>
      <c r="D58" s="7"/>
      <c r="E58" s="7"/>
      <c r="G58" s="9"/>
      <c r="I58" s="10"/>
      <c r="J58" s="11"/>
      <c r="K58" s="9"/>
      <c r="L58" s="11"/>
    </row>
    <row r="59" spans="1:12" s="6" customFormat="1" ht="18.75" customHeight="1" thickBot="1">
      <c r="A59" s="57" t="s">
        <v>90</v>
      </c>
      <c r="D59" s="31"/>
      <c r="E59" s="31"/>
      <c r="F59" s="58">
        <v>0.94</v>
      </c>
      <c r="G59" s="59"/>
      <c r="H59" s="58">
        <v>1.2</v>
      </c>
      <c r="I59" s="59"/>
      <c r="J59" s="58">
        <v>0.4</v>
      </c>
      <c r="K59" s="59"/>
      <c r="L59" s="58">
        <v>0.06</v>
      </c>
    </row>
    <row r="60" spans="1:12" ht="18" customHeight="1" thickTop="1"/>
  </sheetData>
  <mergeCells count="9">
    <mergeCell ref="F4:H4"/>
    <mergeCell ref="J4:L4"/>
    <mergeCell ref="F9:L9"/>
    <mergeCell ref="F5:H5"/>
    <mergeCell ref="J5:L5"/>
    <mergeCell ref="F6:H6"/>
    <mergeCell ref="J6:L6"/>
    <mergeCell ref="F7:H7"/>
    <mergeCell ref="J7:L7"/>
  </mergeCells>
  <pageMargins left="0.8" right="0.5" top="0.48" bottom="0.5" header="0.5" footer="0.5"/>
  <pageSetup paperSize="9" scale="69" firstPageNumber="4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27"/>
  <sheetViews>
    <sheetView zoomScaleNormal="100" zoomScaleSheetLayoutView="100" workbookViewId="0"/>
  </sheetViews>
  <sheetFormatPr defaultColWidth="9.125" defaultRowHeight="18" customHeight="1"/>
  <cols>
    <col min="1" max="2" width="2.375" style="90" customWidth="1"/>
    <col min="3" max="3" width="39.125" style="90" customWidth="1"/>
    <col min="4" max="4" width="7.625" style="90" customWidth="1"/>
    <col min="5" max="5" width="0.875" style="90" customWidth="1"/>
    <col min="6" max="6" width="11.375" style="90" customWidth="1"/>
    <col min="7" max="7" width="0.875" style="94" customWidth="1"/>
    <col min="8" max="8" width="11.375" style="90" customWidth="1"/>
    <col min="9" max="9" width="0.875" style="94" customWidth="1"/>
    <col min="10" max="10" width="11.375" style="94" customWidth="1"/>
    <col min="11" max="11" width="0.875" style="94" customWidth="1"/>
    <col min="12" max="12" width="11.375" style="90" customWidth="1"/>
    <col min="13" max="13" width="0.875" style="90" customWidth="1"/>
    <col min="14" max="14" width="12.875" style="90" customWidth="1"/>
    <col min="15" max="15" width="0.875" style="90" customWidth="1"/>
    <col min="16" max="16" width="14.875" style="90" customWidth="1"/>
    <col min="17" max="17" width="0.875" style="90" customWidth="1"/>
    <col min="18" max="18" width="11.375" style="90" customWidth="1"/>
    <col min="19" max="19" width="0.875" style="90" customWidth="1"/>
    <col min="20" max="20" width="14.875" style="90" customWidth="1"/>
    <col min="21" max="21" width="0.875" style="90" customWidth="1"/>
    <col min="22" max="22" width="14.875" style="90" customWidth="1"/>
    <col min="23" max="23" width="0.875" style="90" customWidth="1"/>
    <col min="24" max="24" width="11.375" style="90" customWidth="1"/>
    <col min="25" max="25" width="0.875" style="90" customWidth="1"/>
    <col min="26" max="26" width="11.375" style="90" customWidth="1"/>
    <col min="27" max="27" width="0.875" style="90" customWidth="1"/>
    <col min="28" max="28" width="11.375" style="90" customWidth="1"/>
    <col min="29" max="29" width="0.875" style="90" customWidth="1"/>
    <col min="30" max="30" width="11.125" style="90" bestFit="1" customWidth="1"/>
    <col min="31" max="16384" width="9.125" style="90"/>
  </cols>
  <sheetData>
    <row r="1" spans="1:30" s="1" customFormat="1" ht="18" customHeight="1">
      <c r="A1" s="159" t="s">
        <v>139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30" ht="18" customHeight="1">
      <c r="A2" s="153" t="s">
        <v>92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67"/>
    </row>
    <row r="3" spans="1:30" ht="18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67"/>
      <c r="AC3" s="67"/>
      <c r="AD3" s="67"/>
    </row>
    <row r="4" spans="1:30" ht="18" customHeight="1">
      <c r="A4" s="67"/>
      <c r="B4" s="67"/>
      <c r="C4" s="67"/>
      <c r="D4" s="67"/>
      <c r="E4" s="67"/>
      <c r="F4" s="176" t="s">
        <v>137</v>
      </c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</row>
    <row r="5" spans="1:30" ht="18" customHeight="1">
      <c r="A5" s="92"/>
      <c r="B5" s="92"/>
      <c r="C5" s="92"/>
      <c r="D5" s="92"/>
      <c r="E5" s="92"/>
      <c r="F5" s="93"/>
      <c r="G5" s="93"/>
      <c r="H5" s="94"/>
      <c r="J5" s="180" t="s">
        <v>38</v>
      </c>
      <c r="K5" s="180"/>
      <c r="L5" s="180"/>
      <c r="M5" s="95"/>
      <c r="N5" s="180" t="s">
        <v>108</v>
      </c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95"/>
      <c r="AA5" s="95"/>
      <c r="AB5" s="95"/>
      <c r="AC5" s="95"/>
      <c r="AD5" s="93"/>
    </row>
    <row r="6" spans="1:30" ht="18" customHeight="1">
      <c r="A6" s="92"/>
      <c r="B6" s="92"/>
      <c r="C6" s="92"/>
      <c r="D6" s="92"/>
      <c r="E6" s="92"/>
      <c r="F6" s="93"/>
      <c r="G6" s="93"/>
      <c r="H6" s="94"/>
      <c r="J6" s="21"/>
      <c r="K6" s="21"/>
      <c r="L6" s="21"/>
      <c r="M6" s="95"/>
      <c r="N6" s="21"/>
      <c r="O6" s="21"/>
      <c r="P6" s="21" t="s">
        <v>189</v>
      </c>
      <c r="Q6" s="21"/>
      <c r="R6" s="21"/>
      <c r="S6" s="21"/>
      <c r="T6" s="21"/>
      <c r="U6" s="21"/>
      <c r="V6" s="21"/>
      <c r="W6" s="21"/>
      <c r="X6" s="21"/>
      <c r="Y6" s="95"/>
      <c r="AA6" s="95"/>
      <c r="AB6" s="95"/>
      <c r="AC6" s="95"/>
      <c r="AD6" s="93"/>
    </row>
    <row r="7" spans="1:30" ht="18" customHeight="1">
      <c r="A7" s="92"/>
      <c r="B7" s="92"/>
      <c r="C7" s="92"/>
      <c r="D7" s="92"/>
      <c r="E7" s="92"/>
      <c r="F7" s="93"/>
      <c r="G7" s="93"/>
      <c r="H7" s="94"/>
      <c r="J7" s="21"/>
      <c r="K7" s="21"/>
      <c r="L7" s="21"/>
      <c r="M7" s="95"/>
      <c r="N7" s="21"/>
      <c r="O7" s="21"/>
      <c r="P7" s="21" t="s">
        <v>170</v>
      </c>
      <c r="Q7" s="21"/>
      <c r="R7" s="21"/>
      <c r="S7" s="21"/>
      <c r="T7" s="21" t="s">
        <v>76</v>
      </c>
      <c r="U7" s="21"/>
      <c r="V7" s="21"/>
      <c r="W7" s="21"/>
      <c r="X7" s="21"/>
      <c r="Y7" s="95"/>
      <c r="AA7" s="95"/>
      <c r="AB7" s="95"/>
      <c r="AC7" s="95"/>
      <c r="AD7" s="93"/>
    </row>
    <row r="8" spans="1:30" ht="18" customHeight="1">
      <c r="A8" s="92"/>
      <c r="B8" s="92"/>
      <c r="C8" s="92"/>
      <c r="D8" s="92"/>
      <c r="E8" s="92"/>
      <c r="F8" s="93"/>
      <c r="G8" s="93"/>
      <c r="H8" s="94"/>
      <c r="J8" s="21"/>
      <c r="K8" s="21"/>
      <c r="L8" s="21"/>
      <c r="M8" s="95"/>
      <c r="N8" s="21"/>
      <c r="O8" s="21"/>
      <c r="P8" s="95" t="s">
        <v>171</v>
      </c>
      <c r="Q8" s="21"/>
      <c r="R8" s="21"/>
      <c r="S8" s="21"/>
      <c r="T8" s="21" t="s">
        <v>77</v>
      </c>
      <c r="U8" s="21"/>
      <c r="V8" s="21"/>
      <c r="W8" s="21"/>
      <c r="X8" s="21"/>
      <c r="Y8" s="95"/>
      <c r="AA8" s="95"/>
      <c r="AB8" s="95"/>
      <c r="AC8" s="95"/>
      <c r="AD8" s="93"/>
    </row>
    <row r="9" spans="1:30" ht="18" customHeight="1">
      <c r="A9" s="92"/>
      <c r="B9" s="92"/>
      <c r="C9" s="92"/>
      <c r="D9" s="92"/>
      <c r="E9" s="92"/>
      <c r="F9" s="93"/>
      <c r="G9" s="93"/>
      <c r="H9" s="94"/>
      <c r="J9" s="95"/>
      <c r="K9" s="95"/>
      <c r="L9" s="95"/>
      <c r="M9" s="95"/>
      <c r="N9" s="95" t="s">
        <v>165</v>
      </c>
      <c r="O9" s="95"/>
      <c r="P9" s="95" t="s">
        <v>172</v>
      </c>
      <c r="Q9" s="95"/>
      <c r="R9" s="95"/>
      <c r="S9" s="95"/>
      <c r="T9" s="95" t="s">
        <v>220</v>
      </c>
      <c r="U9" s="95"/>
      <c r="V9" s="95"/>
      <c r="W9" s="95"/>
      <c r="X9" s="95"/>
      <c r="Y9" s="95"/>
      <c r="Z9" s="95"/>
      <c r="AA9" s="95"/>
      <c r="AB9" s="95"/>
      <c r="AC9" s="95"/>
      <c r="AD9" s="95"/>
    </row>
    <row r="10" spans="1:30" ht="18" customHeight="1">
      <c r="A10" s="92"/>
      <c r="B10" s="92"/>
      <c r="C10" s="92"/>
      <c r="D10" s="92"/>
      <c r="E10" s="92"/>
      <c r="F10" s="93"/>
      <c r="G10" s="93"/>
      <c r="H10" s="94"/>
      <c r="J10" s="95"/>
      <c r="K10" s="95"/>
      <c r="L10" s="95"/>
      <c r="M10" s="95"/>
      <c r="N10" s="95" t="s">
        <v>166</v>
      </c>
      <c r="O10" s="95"/>
      <c r="P10" s="95" t="s">
        <v>173</v>
      </c>
      <c r="Q10" s="95"/>
      <c r="R10" s="95"/>
      <c r="S10" s="95"/>
      <c r="T10" s="95" t="s">
        <v>178</v>
      </c>
      <c r="U10" s="95"/>
      <c r="V10" s="95" t="s">
        <v>89</v>
      </c>
      <c r="W10" s="95"/>
      <c r="X10" s="95"/>
      <c r="Y10" s="95"/>
      <c r="Z10" s="95" t="s">
        <v>123</v>
      </c>
      <c r="AA10" s="95"/>
      <c r="AB10" s="95"/>
      <c r="AC10" s="95"/>
      <c r="AD10" s="95"/>
    </row>
    <row r="11" spans="1:30" ht="18" customHeight="1">
      <c r="A11" s="92"/>
      <c r="B11" s="92"/>
      <c r="C11" s="92"/>
      <c r="D11" s="92"/>
      <c r="E11" s="92"/>
      <c r="F11" s="95" t="s">
        <v>40</v>
      </c>
      <c r="G11" s="95"/>
      <c r="H11" s="95"/>
      <c r="I11" s="95"/>
      <c r="L11" s="94"/>
      <c r="M11" s="94"/>
      <c r="N11" s="95" t="s">
        <v>167</v>
      </c>
      <c r="O11" s="95"/>
      <c r="P11" s="96" t="s">
        <v>174</v>
      </c>
      <c r="Q11" s="95"/>
      <c r="R11" s="95" t="s">
        <v>222</v>
      </c>
      <c r="S11" s="95"/>
      <c r="T11" s="95" t="s">
        <v>179</v>
      </c>
      <c r="U11" s="95"/>
      <c r="V11" s="95" t="s">
        <v>86</v>
      </c>
      <c r="W11" s="95"/>
      <c r="X11" s="96" t="s">
        <v>64</v>
      </c>
      <c r="Z11" s="96" t="s">
        <v>41</v>
      </c>
      <c r="AA11" s="95"/>
      <c r="AB11" s="95" t="s">
        <v>42</v>
      </c>
      <c r="AC11" s="94"/>
      <c r="AD11" s="96"/>
    </row>
    <row r="12" spans="1:30" ht="18" customHeight="1">
      <c r="A12" s="97"/>
      <c r="B12" s="97"/>
      <c r="C12" s="98"/>
      <c r="D12" s="98"/>
      <c r="E12" s="98"/>
      <c r="F12" s="95" t="s">
        <v>113</v>
      </c>
      <c r="G12" s="95"/>
      <c r="H12" s="96" t="s">
        <v>43</v>
      </c>
      <c r="I12" s="95"/>
      <c r="J12" s="96"/>
      <c r="K12" s="95"/>
      <c r="L12" s="96"/>
      <c r="M12" s="96"/>
      <c r="N12" s="96" t="s">
        <v>168</v>
      </c>
      <c r="O12" s="96"/>
      <c r="P12" s="95" t="s">
        <v>175</v>
      </c>
      <c r="Q12" s="96"/>
      <c r="R12" s="96" t="s">
        <v>221</v>
      </c>
      <c r="S12" s="96"/>
      <c r="T12" s="96" t="s">
        <v>180</v>
      </c>
      <c r="U12" s="96"/>
      <c r="V12" s="96" t="s">
        <v>87</v>
      </c>
      <c r="W12" s="96"/>
      <c r="X12" s="96" t="s">
        <v>114</v>
      </c>
      <c r="Y12" s="96"/>
      <c r="Z12" s="96" t="s">
        <v>44</v>
      </c>
      <c r="AA12" s="96"/>
      <c r="AB12" s="96" t="s">
        <v>45</v>
      </c>
      <c r="AC12" s="96"/>
      <c r="AD12" s="96" t="s">
        <v>39</v>
      </c>
    </row>
    <row r="13" spans="1:30" ht="18" customHeight="1">
      <c r="A13" s="97"/>
      <c r="B13" s="97"/>
      <c r="C13" s="98"/>
      <c r="D13" s="99"/>
      <c r="E13" s="99"/>
      <c r="F13" s="95" t="s">
        <v>46</v>
      </c>
      <c r="G13" s="95"/>
      <c r="H13" s="95" t="s">
        <v>47</v>
      </c>
      <c r="I13" s="95"/>
      <c r="J13" s="95" t="s">
        <v>48</v>
      </c>
      <c r="K13" s="95"/>
      <c r="L13" s="95" t="s">
        <v>49</v>
      </c>
      <c r="M13" s="95"/>
      <c r="N13" s="95" t="s">
        <v>169</v>
      </c>
      <c r="O13" s="95"/>
      <c r="P13" s="96" t="s">
        <v>176</v>
      </c>
      <c r="Q13" s="95"/>
      <c r="R13" s="95" t="s">
        <v>177</v>
      </c>
      <c r="S13" s="95"/>
      <c r="T13" s="96" t="s">
        <v>181</v>
      </c>
      <c r="U13" s="95"/>
      <c r="V13" s="95" t="s">
        <v>88</v>
      </c>
      <c r="W13" s="95"/>
      <c r="X13" s="96" t="s">
        <v>115</v>
      </c>
      <c r="Y13" s="96"/>
      <c r="Z13" s="96" t="s">
        <v>116</v>
      </c>
      <c r="AA13" s="95"/>
      <c r="AB13" s="95" t="s">
        <v>50</v>
      </c>
      <c r="AC13" s="95"/>
      <c r="AD13" s="96" t="s">
        <v>51</v>
      </c>
    </row>
    <row r="14" spans="1:30" ht="18" customHeight="1">
      <c r="A14" s="97"/>
      <c r="B14" s="97"/>
      <c r="C14" s="97"/>
      <c r="D14" s="99"/>
      <c r="E14" s="99"/>
      <c r="F14" s="177" t="s">
        <v>78</v>
      </c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00"/>
    </row>
    <row r="15" spans="1:30" ht="18" customHeight="1">
      <c r="A15" s="92" t="s">
        <v>156</v>
      </c>
      <c r="B15" s="92"/>
      <c r="C15" s="92"/>
      <c r="D15" s="99"/>
      <c r="E15" s="99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</row>
    <row r="16" spans="1:30" ht="18" customHeight="1">
      <c r="A16" s="92" t="s">
        <v>247</v>
      </c>
      <c r="B16" s="92"/>
      <c r="C16" s="92"/>
      <c r="D16" s="99"/>
      <c r="E16" s="99"/>
      <c r="F16" s="101">
        <v>14500000</v>
      </c>
      <c r="G16" s="101"/>
      <c r="H16" s="101">
        <v>1531778</v>
      </c>
      <c r="I16" s="101"/>
      <c r="J16" s="101">
        <v>1450000</v>
      </c>
      <c r="K16" s="101"/>
      <c r="L16" s="101">
        <v>48502769</v>
      </c>
      <c r="M16" s="101"/>
      <c r="N16" s="101">
        <v>-4598890</v>
      </c>
      <c r="O16" s="101"/>
      <c r="P16" s="101">
        <v>-845040</v>
      </c>
      <c r="Q16" s="101"/>
      <c r="R16" s="101">
        <v>-319842</v>
      </c>
      <c r="S16" s="101"/>
      <c r="T16" s="101">
        <v>-268779</v>
      </c>
      <c r="U16" s="101"/>
      <c r="V16" s="101">
        <v>-15979</v>
      </c>
      <c r="W16" s="101"/>
      <c r="X16" s="101">
        <f>SUM(N16:V16)</f>
        <v>-6048530</v>
      </c>
      <c r="Y16" s="101"/>
      <c r="Z16" s="101">
        <f>F16+H16+J16+L16+X16</f>
        <v>59936017</v>
      </c>
      <c r="AA16" s="101"/>
      <c r="AB16" s="101">
        <v>0</v>
      </c>
      <c r="AC16" s="101"/>
      <c r="AD16" s="101">
        <f>Z16+AB16</f>
        <v>59936017</v>
      </c>
    </row>
    <row r="17" spans="1:30" ht="18" customHeight="1">
      <c r="A17" s="90" t="s">
        <v>252</v>
      </c>
      <c r="B17" s="92"/>
      <c r="C17" s="92"/>
      <c r="D17" s="99"/>
      <c r="E17" s="99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</row>
    <row r="18" spans="1:30" ht="18" customHeight="1">
      <c r="B18" s="102" t="s">
        <v>143</v>
      </c>
      <c r="C18" s="92"/>
      <c r="D18" s="99"/>
      <c r="E18" s="99"/>
      <c r="F18" s="103">
        <v>0</v>
      </c>
      <c r="G18" s="104"/>
      <c r="H18" s="103">
        <v>0</v>
      </c>
      <c r="I18" s="104"/>
      <c r="J18" s="103">
        <v>0</v>
      </c>
      <c r="K18" s="104"/>
      <c r="L18" s="103">
        <v>-183790</v>
      </c>
      <c r="M18" s="104"/>
      <c r="N18" s="103">
        <v>0</v>
      </c>
      <c r="O18" s="104"/>
      <c r="P18" s="103">
        <v>0</v>
      </c>
      <c r="Q18" s="104"/>
      <c r="R18" s="103">
        <v>0</v>
      </c>
      <c r="S18" s="104"/>
      <c r="T18" s="103">
        <v>0</v>
      </c>
      <c r="U18" s="104"/>
      <c r="V18" s="103">
        <v>0</v>
      </c>
      <c r="W18" s="104"/>
      <c r="X18" s="103">
        <f>SUM(N18:V18)</f>
        <v>0</v>
      </c>
      <c r="Y18" s="104"/>
      <c r="Z18" s="103">
        <f>F18+H18+J18+L18+X18</f>
        <v>-183790</v>
      </c>
      <c r="AB18" s="101">
        <v>0</v>
      </c>
      <c r="AD18" s="104">
        <f>Z18+AB18</f>
        <v>-183790</v>
      </c>
    </row>
    <row r="19" spans="1:30" ht="18" customHeight="1">
      <c r="A19" s="92" t="s">
        <v>217</v>
      </c>
      <c r="B19" s="92"/>
      <c r="C19" s="92"/>
      <c r="D19" s="99"/>
      <c r="E19" s="99"/>
      <c r="F19" s="105">
        <f>SUM(F16:F18)</f>
        <v>14500000</v>
      </c>
      <c r="G19" s="101"/>
      <c r="H19" s="105">
        <f>SUM(H16:H18)</f>
        <v>1531778</v>
      </c>
      <c r="I19" s="101"/>
      <c r="J19" s="105">
        <f>SUM(J16:J18)</f>
        <v>1450000</v>
      </c>
      <c r="K19" s="101"/>
      <c r="L19" s="105">
        <f>SUM(L16:L18)</f>
        <v>48318979</v>
      </c>
      <c r="M19" s="101"/>
      <c r="N19" s="105">
        <f>SUM(N16:N18)</f>
        <v>-4598890</v>
      </c>
      <c r="O19" s="101"/>
      <c r="P19" s="105">
        <f>SUM(P16:P18)</f>
        <v>-845040</v>
      </c>
      <c r="Q19" s="101"/>
      <c r="R19" s="105">
        <f>SUM(R16:R18)</f>
        <v>-319842</v>
      </c>
      <c r="S19" s="101"/>
      <c r="T19" s="105">
        <f>SUM(T16:T18)</f>
        <v>-268779</v>
      </c>
      <c r="U19" s="101"/>
      <c r="V19" s="105">
        <f>SUM(V16:V18)</f>
        <v>-15979</v>
      </c>
      <c r="W19" s="101"/>
      <c r="X19" s="105">
        <f>SUM(X16:X18)</f>
        <v>-6048530</v>
      </c>
      <c r="Y19" s="101"/>
      <c r="Z19" s="105">
        <f>SUM(Z16:Z18)</f>
        <v>59752227</v>
      </c>
      <c r="AA19" s="101"/>
      <c r="AB19" s="114">
        <f>SUM(AB16:AB18)</f>
        <v>0</v>
      </c>
      <c r="AC19" s="101"/>
      <c r="AD19" s="114">
        <f>SUM(AD16:AD18)</f>
        <v>59752227</v>
      </c>
    </row>
    <row r="20" spans="1:30" ht="18" customHeight="1">
      <c r="A20" s="92"/>
      <c r="B20" s="92"/>
      <c r="C20" s="92"/>
      <c r="D20" s="99"/>
      <c r="E20" s="99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1:30" ht="18" customHeight="1">
      <c r="A21" s="92" t="s">
        <v>79</v>
      </c>
      <c r="B21" s="92"/>
      <c r="C21" s="92"/>
      <c r="D21" s="99"/>
      <c r="E21" s="99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22" spans="1:30" ht="18" customHeight="1">
      <c r="B22" s="90" t="s">
        <v>218</v>
      </c>
      <c r="D22" s="99"/>
      <c r="E22" s="99"/>
      <c r="F22" s="104">
        <v>0</v>
      </c>
      <c r="G22" s="104"/>
      <c r="H22" s="104">
        <v>0</v>
      </c>
      <c r="I22" s="104"/>
      <c r="J22" s="104">
        <v>0</v>
      </c>
      <c r="K22" s="104"/>
      <c r="L22" s="104">
        <v>1741260</v>
      </c>
      <c r="M22" s="104"/>
      <c r="N22" s="104">
        <v>0</v>
      </c>
      <c r="O22" s="104"/>
      <c r="P22" s="104">
        <v>0</v>
      </c>
      <c r="Q22" s="104"/>
      <c r="R22" s="104">
        <v>0</v>
      </c>
      <c r="S22" s="104"/>
      <c r="T22" s="104">
        <v>0</v>
      </c>
      <c r="U22" s="104"/>
      <c r="V22" s="104">
        <v>0</v>
      </c>
      <c r="W22" s="104"/>
      <c r="X22" s="104">
        <f>SUM(N22:V22)</f>
        <v>0</v>
      </c>
      <c r="Y22" s="104"/>
      <c r="Z22" s="104">
        <f>F22+H22+J22+L22+X22</f>
        <v>1741260</v>
      </c>
      <c r="AA22" s="104"/>
      <c r="AB22" s="104">
        <v>0</v>
      </c>
      <c r="AC22" s="104"/>
      <c r="AD22" s="104">
        <f>SUM(Z22:AB22)</f>
        <v>1741260</v>
      </c>
    </row>
    <row r="23" spans="1:30" ht="18" customHeight="1">
      <c r="B23" s="90" t="s">
        <v>219</v>
      </c>
      <c r="D23" s="99"/>
      <c r="E23" s="99"/>
      <c r="F23" s="104">
        <v>0</v>
      </c>
      <c r="G23" s="104"/>
      <c r="H23" s="104">
        <v>0</v>
      </c>
      <c r="I23" s="104"/>
      <c r="J23" s="104">
        <v>0</v>
      </c>
      <c r="K23" s="104"/>
      <c r="L23" s="104">
        <v>0</v>
      </c>
      <c r="M23" s="104"/>
      <c r="N23" s="104">
        <v>-298471</v>
      </c>
      <c r="O23" s="104"/>
      <c r="P23" s="104">
        <v>-40739</v>
      </c>
      <c r="Q23" s="104"/>
      <c r="R23" s="104">
        <v>-276097</v>
      </c>
      <c r="S23" s="104"/>
      <c r="T23" s="104">
        <v>-214678</v>
      </c>
      <c r="U23" s="104"/>
      <c r="V23" s="104">
        <v>0</v>
      </c>
      <c r="W23" s="104"/>
      <c r="X23" s="104">
        <f>SUM(N23:V23)</f>
        <v>-829985</v>
      </c>
      <c r="Y23" s="104"/>
      <c r="Z23" s="104">
        <f>F23+H23+J23+L23+X23</f>
        <v>-829985</v>
      </c>
      <c r="AA23" s="104"/>
      <c r="AB23" s="104">
        <v>0</v>
      </c>
      <c r="AC23" s="104"/>
      <c r="AD23" s="104">
        <f>SUM(Z23:AB23)</f>
        <v>-829985</v>
      </c>
    </row>
    <row r="24" spans="1:30" ht="18" customHeight="1">
      <c r="A24" s="92" t="s">
        <v>111</v>
      </c>
      <c r="B24" s="92"/>
      <c r="C24" s="92"/>
      <c r="D24" s="99"/>
      <c r="E24" s="99"/>
      <c r="F24" s="106">
        <f t="shared" ref="F24:S24" si="0">SUM(F22:F23)</f>
        <v>0</v>
      </c>
      <c r="G24" s="107">
        <f t="shared" si="0"/>
        <v>0</v>
      </c>
      <c r="H24" s="106">
        <f t="shared" si="0"/>
        <v>0</v>
      </c>
      <c r="I24" s="107">
        <f t="shared" si="0"/>
        <v>0</v>
      </c>
      <c r="J24" s="106">
        <f t="shared" si="0"/>
        <v>0</v>
      </c>
      <c r="K24" s="107">
        <f t="shared" si="0"/>
        <v>0</v>
      </c>
      <c r="L24" s="44">
        <f t="shared" si="0"/>
        <v>1741260</v>
      </c>
      <c r="M24" s="107">
        <f t="shared" si="0"/>
        <v>0</v>
      </c>
      <c r="N24" s="44">
        <f t="shared" ref="N24" si="1">SUM(N22:N23)</f>
        <v>-298471</v>
      </c>
      <c r="O24" s="45"/>
      <c r="P24" s="44">
        <f>SUM(P22:P23)</f>
        <v>-40739</v>
      </c>
      <c r="Q24" s="45"/>
      <c r="R24" s="44">
        <f t="shared" ref="R24" si="2">SUM(R22:R23)</f>
        <v>-276097</v>
      </c>
      <c r="S24" s="45">
        <f t="shared" si="0"/>
        <v>0</v>
      </c>
      <c r="T24" s="44">
        <f>SUM(T22:T23)</f>
        <v>-214678</v>
      </c>
      <c r="U24" s="45"/>
      <c r="V24" s="44">
        <f>SUM(V22:V23)</f>
        <v>0</v>
      </c>
      <c r="W24" s="45"/>
      <c r="X24" s="44">
        <f>SUM(X22:X23)</f>
        <v>-829985</v>
      </c>
      <c r="Y24" s="45"/>
      <c r="Z24" s="44">
        <f>SUM(Z22:Z23)</f>
        <v>911275</v>
      </c>
      <c r="AA24" s="107"/>
      <c r="AB24" s="44">
        <f>SUM(AB22:AB23)</f>
        <v>0</v>
      </c>
      <c r="AC24" s="45"/>
      <c r="AD24" s="44">
        <f>SUM(AD22:AD23)</f>
        <v>911275</v>
      </c>
    </row>
    <row r="25" spans="1:30" ht="18" customHeight="1">
      <c r="C25" s="92"/>
      <c r="D25" s="99"/>
      <c r="E25" s="99"/>
      <c r="F25" s="104"/>
      <c r="G25" s="101"/>
      <c r="H25" s="104"/>
      <c r="I25" s="101"/>
      <c r="J25" s="104"/>
      <c r="K25" s="101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1"/>
    </row>
    <row r="26" spans="1:30" ht="18" customHeight="1" thickBot="1">
      <c r="A26" s="92" t="s">
        <v>152</v>
      </c>
      <c r="B26" s="92"/>
      <c r="D26" s="99"/>
      <c r="E26" s="99"/>
      <c r="F26" s="47">
        <f>SUM(F19,F24)</f>
        <v>14500000</v>
      </c>
      <c r="G26" s="160"/>
      <c r="H26" s="47">
        <f>SUM(H19,H24)</f>
        <v>1531778</v>
      </c>
      <c r="I26" s="160"/>
      <c r="J26" s="47">
        <f>SUM(J19,J24)</f>
        <v>1450000</v>
      </c>
      <c r="K26" s="160"/>
      <c r="L26" s="47">
        <f>SUM(L19,L24)</f>
        <v>50060239</v>
      </c>
      <c r="M26" s="160"/>
      <c r="N26" s="47">
        <f>SUM(N19,N24)</f>
        <v>-4897361</v>
      </c>
      <c r="O26" s="160"/>
      <c r="P26" s="47">
        <f>SUM(P19,P24)</f>
        <v>-885779</v>
      </c>
      <c r="Q26" s="160"/>
      <c r="R26" s="47">
        <f>SUM(R19,R24)</f>
        <v>-595939</v>
      </c>
      <c r="S26" s="160"/>
      <c r="T26" s="47">
        <f>SUM(T19,T24)</f>
        <v>-483457</v>
      </c>
      <c r="U26" s="160"/>
      <c r="V26" s="47">
        <f>SUM(V19,V24)</f>
        <v>-15979</v>
      </c>
      <c r="W26" s="160"/>
      <c r="X26" s="47">
        <f>SUM(X19,X24)</f>
        <v>-6878515</v>
      </c>
      <c r="Y26" s="160"/>
      <c r="Z26" s="47">
        <f>SUM(Z19,Z24)</f>
        <v>60663502</v>
      </c>
      <c r="AA26" s="160"/>
      <c r="AB26" s="47">
        <f>SUM(AB19,AB24)</f>
        <v>0</v>
      </c>
      <c r="AC26" s="101"/>
      <c r="AD26" s="47">
        <f>SUM(AD19,AD24)</f>
        <v>60663502</v>
      </c>
    </row>
    <row r="27" spans="1:30" ht="18" customHeight="1" thickTop="1">
      <c r="D27" s="99"/>
      <c r="E27" s="99"/>
    </row>
  </sheetData>
  <mergeCells count="4">
    <mergeCell ref="J5:L5"/>
    <mergeCell ref="F14:AC14"/>
    <mergeCell ref="N5:X5"/>
    <mergeCell ref="F4:AD4"/>
  </mergeCells>
  <pageMargins left="0.5" right="0.5" top="0.8" bottom="0.5" header="0.8" footer="0.5"/>
  <pageSetup paperSize="9" scale="55" firstPageNumber="5" fitToWidth="0" fitToHeight="0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33"/>
  <sheetViews>
    <sheetView zoomScaleNormal="100" zoomScaleSheetLayoutView="100" workbookViewId="0"/>
  </sheetViews>
  <sheetFormatPr defaultColWidth="9.125" defaultRowHeight="18" customHeight="1"/>
  <cols>
    <col min="1" max="2" width="2.375" style="90" customWidth="1"/>
    <col min="3" max="3" width="43.625" style="90" customWidth="1"/>
    <col min="4" max="4" width="7.625" style="90" customWidth="1"/>
    <col min="5" max="5" width="0.875" style="90" customWidth="1"/>
    <col min="6" max="6" width="11.375" style="90" customWidth="1"/>
    <col min="7" max="7" width="0.875" style="94" customWidth="1"/>
    <col min="8" max="8" width="11.375" style="90" customWidth="1"/>
    <col min="9" max="9" width="0.875" style="94" customWidth="1"/>
    <col min="10" max="10" width="11.375" style="94" customWidth="1"/>
    <col min="11" max="11" width="0.875" style="94" customWidth="1"/>
    <col min="12" max="12" width="11.375" style="90" customWidth="1"/>
    <col min="13" max="13" width="0.875" style="90" customWidth="1"/>
    <col min="14" max="14" width="11.375" style="90" customWidth="1"/>
    <col min="15" max="15" width="0.875" style="90" customWidth="1"/>
    <col min="16" max="16" width="14.875" style="90" customWidth="1"/>
    <col min="17" max="17" width="0.875" style="90" customWidth="1"/>
    <col min="18" max="18" width="11.375" style="90" customWidth="1"/>
    <col min="19" max="19" width="0.875" style="90" customWidth="1"/>
    <col min="20" max="20" width="14.875" style="90" customWidth="1"/>
    <col min="21" max="21" width="0.875" style="90" customWidth="1"/>
    <col min="22" max="22" width="14.875" style="90" customWidth="1"/>
    <col min="23" max="23" width="0.875" style="90" customWidth="1"/>
    <col min="24" max="24" width="11.375" style="90" customWidth="1"/>
    <col min="25" max="25" width="0.875" style="90" customWidth="1"/>
    <col min="26" max="26" width="11.375" style="90" customWidth="1"/>
    <col min="27" max="27" width="0.875" style="90" customWidth="1"/>
    <col min="28" max="28" width="11.375" style="90" customWidth="1"/>
    <col min="29" max="29" width="0.875" style="90" customWidth="1"/>
    <col min="30" max="30" width="11.375" style="90" customWidth="1"/>
    <col min="31" max="16384" width="9.125" style="90"/>
  </cols>
  <sheetData>
    <row r="1" spans="1:30" s="1" customFormat="1" ht="18" customHeight="1">
      <c r="A1" s="159" t="s">
        <v>139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30" ht="18" customHeight="1">
      <c r="A2" s="153" t="s">
        <v>92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67"/>
    </row>
    <row r="3" spans="1:30" ht="18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67"/>
      <c r="AC3" s="67"/>
      <c r="AD3" s="67"/>
    </row>
    <row r="4" spans="1:30" ht="18" customHeight="1">
      <c r="A4" s="67"/>
      <c r="B4" s="67"/>
      <c r="C4" s="67"/>
      <c r="D4" s="67"/>
      <c r="E4" s="67"/>
      <c r="F4" s="176" t="s">
        <v>137</v>
      </c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</row>
    <row r="5" spans="1:30" ht="18" customHeight="1">
      <c r="A5" s="92"/>
      <c r="B5" s="92"/>
      <c r="C5" s="92"/>
      <c r="D5" s="92"/>
      <c r="E5" s="92"/>
      <c r="F5" s="93"/>
      <c r="G5" s="93"/>
      <c r="H5" s="94"/>
      <c r="J5" s="180" t="s">
        <v>38</v>
      </c>
      <c r="K5" s="180"/>
      <c r="L5" s="180"/>
      <c r="M5" s="95"/>
      <c r="N5" s="180" t="s">
        <v>108</v>
      </c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95"/>
      <c r="AA5" s="95"/>
      <c r="AB5" s="95"/>
      <c r="AC5" s="95"/>
      <c r="AD5" s="93"/>
    </row>
    <row r="6" spans="1:30" ht="18" customHeight="1">
      <c r="A6" s="92"/>
      <c r="B6" s="92"/>
      <c r="C6" s="92"/>
      <c r="D6" s="92"/>
      <c r="E6" s="92"/>
      <c r="F6" s="93"/>
      <c r="G6" s="93"/>
      <c r="H6" s="94"/>
      <c r="J6" s="21"/>
      <c r="K6" s="21"/>
      <c r="L6" s="21"/>
      <c r="M6" s="95"/>
      <c r="N6" s="21"/>
      <c r="O6" s="21"/>
      <c r="P6" s="21" t="s">
        <v>189</v>
      </c>
      <c r="Q6" s="21"/>
      <c r="R6" s="21"/>
      <c r="S6" s="21"/>
      <c r="T6" s="21"/>
      <c r="U6" s="21"/>
      <c r="V6" s="21"/>
      <c r="W6" s="21"/>
      <c r="X6" s="21"/>
      <c r="Y6" s="95"/>
      <c r="AA6" s="95"/>
      <c r="AB6" s="95"/>
      <c r="AC6" s="95"/>
      <c r="AD6" s="93"/>
    </row>
    <row r="7" spans="1:30" ht="18" customHeight="1">
      <c r="A7" s="92"/>
      <c r="B7" s="92"/>
      <c r="C7" s="92"/>
      <c r="D7" s="92"/>
      <c r="E7" s="92"/>
      <c r="F7" s="93"/>
      <c r="G7" s="93"/>
      <c r="H7" s="94"/>
      <c r="J7" s="21"/>
      <c r="K7" s="21"/>
      <c r="L7" s="21"/>
      <c r="M7" s="95"/>
      <c r="N7" s="21"/>
      <c r="O7" s="21"/>
      <c r="P7" s="21" t="s">
        <v>170</v>
      </c>
      <c r="Q7" s="21"/>
      <c r="R7" s="21"/>
      <c r="S7" s="21"/>
      <c r="T7" s="21" t="s">
        <v>76</v>
      </c>
      <c r="U7" s="21"/>
      <c r="V7" s="21"/>
      <c r="W7" s="21"/>
      <c r="X7" s="21"/>
      <c r="Y7" s="95"/>
      <c r="AA7" s="95"/>
      <c r="AB7" s="95"/>
      <c r="AC7" s="95"/>
      <c r="AD7" s="93"/>
    </row>
    <row r="8" spans="1:30" ht="18" customHeight="1">
      <c r="A8" s="92"/>
      <c r="B8" s="92"/>
      <c r="C8" s="92"/>
      <c r="D8" s="92"/>
      <c r="E8" s="92"/>
      <c r="F8" s="93"/>
      <c r="G8" s="93"/>
      <c r="H8" s="94"/>
      <c r="J8" s="21"/>
      <c r="K8" s="21"/>
      <c r="L8" s="21"/>
      <c r="M8" s="95"/>
      <c r="N8" s="21"/>
      <c r="O8" s="21"/>
      <c r="P8" s="95" t="s">
        <v>171</v>
      </c>
      <c r="Q8" s="21"/>
      <c r="R8" s="21"/>
      <c r="S8" s="21"/>
      <c r="T8" s="21" t="s">
        <v>77</v>
      </c>
      <c r="U8" s="21"/>
      <c r="V8" s="21"/>
      <c r="W8" s="21"/>
      <c r="X8" s="21"/>
      <c r="Y8" s="95"/>
      <c r="AA8" s="95"/>
      <c r="AB8" s="95"/>
      <c r="AC8" s="95"/>
      <c r="AD8" s="93"/>
    </row>
    <row r="9" spans="1:30" ht="18" customHeight="1">
      <c r="A9" s="92"/>
      <c r="B9" s="92"/>
      <c r="C9" s="92"/>
      <c r="D9" s="92"/>
      <c r="E9" s="92"/>
      <c r="F9" s="93"/>
      <c r="G9" s="93"/>
      <c r="H9" s="94"/>
      <c r="J9" s="95"/>
      <c r="K9" s="95"/>
      <c r="L9" s="95"/>
      <c r="M9" s="95"/>
      <c r="N9" s="95" t="s">
        <v>165</v>
      </c>
      <c r="O9" s="95"/>
      <c r="P9" s="95" t="s">
        <v>172</v>
      </c>
      <c r="Q9" s="95"/>
      <c r="R9" s="95"/>
      <c r="S9" s="95"/>
      <c r="T9" s="95" t="s">
        <v>220</v>
      </c>
      <c r="U9" s="95"/>
      <c r="V9" s="95"/>
      <c r="W9" s="95"/>
      <c r="X9" s="95"/>
      <c r="Y9" s="95"/>
      <c r="Z9" s="95"/>
      <c r="AA9" s="95"/>
      <c r="AB9" s="95"/>
      <c r="AC9" s="95"/>
      <c r="AD9" s="95"/>
    </row>
    <row r="10" spans="1:30" ht="18" customHeight="1">
      <c r="A10" s="92"/>
      <c r="B10" s="92"/>
      <c r="C10" s="92"/>
      <c r="D10" s="92"/>
      <c r="E10" s="92"/>
      <c r="F10" s="93"/>
      <c r="G10" s="93"/>
      <c r="H10" s="94"/>
      <c r="J10" s="95"/>
      <c r="K10" s="95"/>
      <c r="L10" s="95"/>
      <c r="M10" s="95"/>
      <c r="N10" s="95" t="s">
        <v>166</v>
      </c>
      <c r="O10" s="95"/>
      <c r="P10" s="95" t="s">
        <v>173</v>
      </c>
      <c r="Q10" s="95"/>
      <c r="R10" s="95"/>
      <c r="S10" s="95"/>
      <c r="T10" s="95" t="s">
        <v>178</v>
      </c>
      <c r="U10" s="95"/>
      <c r="V10" s="95" t="s">
        <v>89</v>
      </c>
      <c r="W10" s="95"/>
      <c r="X10" s="95"/>
      <c r="Y10" s="95"/>
      <c r="Z10" s="95" t="s">
        <v>123</v>
      </c>
      <c r="AA10" s="95"/>
      <c r="AB10" s="95"/>
      <c r="AC10" s="95"/>
      <c r="AD10" s="95"/>
    </row>
    <row r="11" spans="1:30" ht="18" customHeight="1">
      <c r="A11" s="92"/>
      <c r="B11" s="92"/>
      <c r="C11" s="92"/>
      <c r="D11" s="92"/>
      <c r="E11" s="92"/>
      <c r="F11" s="95" t="s">
        <v>40</v>
      </c>
      <c r="G11" s="95"/>
      <c r="H11" s="95"/>
      <c r="I11" s="95"/>
      <c r="L11" s="94"/>
      <c r="M11" s="94"/>
      <c r="N11" s="95" t="s">
        <v>167</v>
      </c>
      <c r="O11" s="95"/>
      <c r="P11" s="96" t="s">
        <v>174</v>
      </c>
      <c r="Q11" s="95"/>
      <c r="R11" s="95" t="s">
        <v>222</v>
      </c>
      <c r="S11" s="95"/>
      <c r="T11" s="95" t="s">
        <v>179</v>
      </c>
      <c r="U11" s="95"/>
      <c r="V11" s="95" t="s">
        <v>86</v>
      </c>
      <c r="W11" s="95"/>
      <c r="X11" s="96" t="s">
        <v>64</v>
      </c>
      <c r="Z11" s="96" t="s">
        <v>41</v>
      </c>
      <c r="AA11" s="95"/>
      <c r="AB11" s="95" t="s">
        <v>42</v>
      </c>
      <c r="AC11" s="94"/>
      <c r="AD11" s="96"/>
    </row>
    <row r="12" spans="1:30" ht="18" customHeight="1">
      <c r="A12" s="97"/>
      <c r="B12" s="97"/>
      <c r="C12" s="98"/>
      <c r="D12" s="98"/>
      <c r="E12" s="98"/>
      <c r="F12" s="95" t="s">
        <v>113</v>
      </c>
      <c r="G12" s="95"/>
      <c r="H12" s="96" t="s">
        <v>43</v>
      </c>
      <c r="I12" s="95"/>
      <c r="J12" s="96"/>
      <c r="K12" s="95"/>
      <c r="L12" s="96"/>
      <c r="M12" s="96"/>
      <c r="N12" s="96" t="s">
        <v>168</v>
      </c>
      <c r="O12" s="96"/>
      <c r="P12" s="95" t="s">
        <v>175</v>
      </c>
      <c r="Q12" s="96"/>
      <c r="R12" s="95" t="s">
        <v>221</v>
      </c>
      <c r="S12" s="96"/>
      <c r="T12" s="96" t="s">
        <v>180</v>
      </c>
      <c r="U12" s="96"/>
      <c r="V12" s="96" t="s">
        <v>87</v>
      </c>
      <c r="W12" s="96"/>
      <c r="X12" s="96" t="s">
        <v>114</v>
      </c>
      <c r="Y12" s="96"/>
      <c r="Z12" s="96" t="s">
        <v>44</v>
      </c>
      <c r="AA12" s="96"/>
      <c r="AB12" s="96" t="s">
        <v>45</v>
      </c>
      <c r="AC12" s="96"/>
      <c r="AD12" s="96" t="s">
        <v>39</v>
      </c>
    </row>
    <row r="13" spans="1:30" ht="18" customHeight="1">
      <c r="A13" s="97"/>
      <c r="B13" s="97"/>
      <c r="C13" s="98"/>
      <c r="D13" s="99" t="s">
        <v>4</v>
      </c>
      <c r="E13" s="99"/>
      <c r="F13" s="95" t="s">
        <v>46</v>
      </c>
      <c r="G13" s="95"/>
      <c r="H13" s="95" t="s">
        <v>47</v>
      </c>
      <c r="I13" s="95"/>
      <c r="J13" s="95" t="s">
        <v>48</v>
      </c>
      <c r="K13" s="95"/>
      <c r="L13" s="95" t="s">
        <v>49</v>
      </c>
      <c r="M13" s="95"/>
      <c r="N13" s="95" t="s">
        <v>169</v>
      </c>
      <c r="O13" s="95"/>
      <c r="P13" s="96" t="s">
        <v>176</v>
      </c>
      <c r="Q13" s="95"/>
      <c r="R13" s="95" t="s">
        <v>177</v>
      </c>
      <c r="S13" s="95"/>
      <c r="T13" s="96" t="s">
        <v>181</v>
      </c>
      <c r="U13" s="95"/>
      <c r="V13" s="95" t="s">
        <v>88</v>
      </c>
      <c r="W13" s="95"/>
      <c r="X13" s="96" t="s">
        <v>115</v>
      </c>
      <c r="Y13" s="96"/>
      <c r="Z13" s="96" t="s">
        <v>116</v>
      </c>
      <c r="AA13" s="95"/>
      <c r="AB13" s="95" t="s">
        <v>50</v>
      </c>
      <c r="AC13" s="95"/>
      <c r="AD13" s="96" t="s">
        <v>51</v>
      </c>
    </row>
    <row r="14" spans="1:30" ht="18" customHeight="1">
      <c r="A14" s="97"/>
      <c r="B14" s="97"/>
      <c r="C14" s="97"/>
      <c r="D14" s="99"/>
      <c r="E14" s="99"/>
      <c r="F14" s="177" t="s">
        <v>78</v>
      </c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00"/>
    </row>
    <row r="15" spans="1:30" ht="18" customHeight="1">
      <c r="A15" s="92" t="s">
        <v>157</v>
      </c>
      <c r="B15" s="92"/>
      <c r="C15" s="92"/>
      <c r="D15" s="99"/>
      <c r="E15" s="99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</row>
    <row r="16" spans="1:30" ht="18" customHeight="1">
      <c r="A16" s="92" t="s">
        <v>190</v>
      </c>
      <c r="B16" s="92"/>
      <c r="C16" s="92"/>
      <c r="D16" s="99"/>
      <c r="E16" s="99"/>
      <c r="F16" s="101">
        <v>14500000</v>
      </c>
      <c r="G16" s="101"/>
      <c r="H16" s="101">
        <v>1531778</v>
      </c>
      <c r="I16" s="101"/>
      <c r="J16" s="101">
        <v>1450000</v>
      </c>
      <c r="K16" s="101"/>
      <c r="L16" s="101">
        <v>50802260</v>
      </c>
      <c r="M16" s="101"/>
      <c r="N16" s="101">
        <v>-5845454</v>
      </c>
      <c r="O16" s="101"/>
      <c r="P16" s="101">
        <v>-1365475</v>
      </c>
      <c r="Q16" s="101"/>
      <c r="R16" s="101">
        <v>-796265</v>
      </c>
      <c r="S16" s="101"/>
      <c r="T16" s="101">
        <v>-841055</v>
      </c>
      <c r="U16" s="101"/>
      <c r="V16" s="101">
        <v>-22516</v>
      </c>
      <c r="W16" s="101"/>
      <c r="X16" s="101">
        <f>SUM(N16:V16)</f>
        <v>-8870765</v>
      </c>
      <c r="Y16" s="101"/>
      <c r="Z16" s="146">
        <f>SUM(F16:L16,X16)</f>
        <v>59413273</v>
      </c>
      <c r="AA16" s="101"/>
      <c r="AB16" s="101">
        <v>650</v>
      </c>
      <c r="AC16" s="101"/>
      <c r="AD16" s="101">
        <f>Z16+AB16</f>
        <v>59413923</v>
      </c>
    </row>
    <row r="17" spans="1:30" ht="18" customHeight="1">
      <c r="A17" s="90" t="s">
        <v>134</v>
      </c>
      <c r="B17" s="102"/>
      <c r="C17" s="92"/>
      <c r="D17" s="99">
        <v>3</v>
      </c>
      <c r="E17" s="99"/>
      <c r="F17" s="103">
        <v>0</v>
      </c>
      <c r="G17" s="104"/>
      <c r="H17" s="103">
        <v>0</v>
      </c>
      <c r="I17" s="104"/>
      <c r="J17" s="103">
        <v>0</v>
      </c>
      <c r="K17" s="104"/>
      <c r="L17" s="103">
        <v>-23291</v>
      </c>
      <c r="M17" s="104"/>
      <c r="N17" s="103">
        <v>0</v>
      </c>
      <c r="O17" s="104"/>
      <c r="P17" s="103">
        <v>0</v>
      </c>
      <c r="Q17" s="104"/>
      <c r="R17" s="103">
        <v>0</v>
      </c>
      <c r="S17" s="104"/>
      <c r="T17" s="103">
        <v>0</v>
      </c>
      <c r="U17" s="104"/>
      <c r="V17" s="103">
        <v>0</v>
      </c>
      <c r="W17" s="104"/>
      <c r="X17" s="103">
        <f>SUM(N17:V17)</f>
        <v>0</v>
      </c>
      <c r="Y17" s="101"/>
      <c r="Z17" s="103">
        <f>SUM(F17:L17,X17)</f>
        <v>-23291</v>
      </c>
      <c r="AB17" s="103">
        <v>0</v>
      </c>
      <c r="AD17" s="103">
        <f>F17+H17+J17+L17+X17</f>
        <v>-23291</v>
      </c>
    </row>
    <row r="18" spans="1:30" ht="18" customHeight="1">
      <c r="A18" s="92" t="s">
        <v>155</v>
      </c>
      <c r="B18" s="92"/>
      <c r="C18" s="92"/>
      <c r="D18" s="99"/>
      <c r="E18" s="99"/>
      <c r="F18" s="105">
        <f>SUM(F16:F17)</f>
        <v>14500000</v>
      </c>
      <c r="G18" s="101"/>
      <c r="H18" s="105">
        <f>SUM(H16:H17)</f>
        <v>1531778</v>
      </c>
      <c r="I18" s="101"/>
      <c r="J18" s="105">
        <f>SUM(J16:J17)</f>
        <v>1450000</v>
      </c>
      <c r="K18" s="101"/>
      <c r="L18" s="105">
        <f>SUM(L16:L17)</f>
        <v>50778969</v>
      </c>
      <c r="M18" s="101"/>
      <c r="N18" s="105">
        <f>SUM(N16:N17)</f>
        <v>-5845454</v>
      </c>
      <c r="O18" s="101"/>
      <c r="P18" s="105">
        <f>SUM(P16:P17)</f>
        <v>-1365475</v>
      </c>
      <c r="Q18" s="101"/>
      <c r="R18" s="105">
        <f>SUM(R16:R17)</f>
        <v>-796265</v>
      </c>
      <c r="S18" s="101"/>
      <c r="T18" s="105">
        <f>SUM(T16:T17)</f>
        <v>-841055</v>
      </c>
      <c r="U18" s="101"/>
      <c r="V18" s="105">
        <f>SUM(V16:V17)</f>
        <v>-22516</v>
      </c>
      <c r="W18" s="101"/>
      <c r="X18" s="105">
        <f>SUM(X16:X17)</f>
        <v>-8870765</v>
      </c>
      <c r="Y18" s="104"/>
      <c r="Z18" s="105">
        <f>SUM(Z16:Z17)</f>
        <v>59389982</v>
      </c>
      <c r="AB18" s="105">
        <f>SUM(AB16:AB17)</f>
        <v>650</v>
      </c>
      <c r="AD18" s="105">
        <f>SUM(AD16:AD17)</f>
        <v>59390632</v>
      </c>
    </row>
    <row r="19" spans="1:30" ht="9" customHeight="1">
      <c r="A19" s="92"/>
      <c r="B19" s="92"/>
      <c r="C19" s="92"/>
      <c r="D19" s="99"/>
      <c r="E19" s="99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1"/>
      <c r="Z19" s="104"/>
      <c r="AA19" s="101"/>
      <c r="AB19" s="104"/>
      <c r="AC19" s="101"/>
      <c r="AD19" s="104"/>
    </row>
    <row r="20" spans="1:30" ht="18" customHeight="1">
      <c r="A20" s="113" t="s">
        <v>211</v>
      </c>
      <c r="B20" s="92"/>
      <c r="C20" s="92"/>
      <c r="D20" s="99"/>
      <c r="E20" s="99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1"/>
      <c r="Z20" s="104"/>
      <c r="AA20" s="101"/>
      <c r="AB20" s="104"/>
      <c r="AC20" s="101"/>
      <c r="AD20" s="104"/>
    </row>
    <row r="21" spans="1:30" ht="18" customHeight="1">
      <c r="A21" s="161" t="s">
        <v>212</v>
      </c>
      <c r="B21" s="109" t="s">
        <v>213</v>
      </c>
      <c r="C21" s="92"/>
      <c r="D21" s="99"/>
      <c r="E21" s="99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1"/>
      <c r="Z21" s="104"/>
      <c r="AA21" s="101"/>
      <c r="AB21" s="104"/>
      <c r="AC21" s="101"/>
      <c r="AD21" s="104"/>
    </row>
    <row r="22" spans="1:30" ht="18" customHeight="1">
      <c r="A22" s="16" t="s">
        <v>214</v>
      </c>
      <c r="B22" s="90" t="s">
        <v>215</v>
      </c>
      <c r="C22" s="92"/>
      <c r="D22" s="99">
        <v>12</v>
      </c>
      <c r="E22" s="99"/>
      <c r="F22" s="104">
        <v>0</v>
      </c>
      <c r="G22" s="104"/>
      <c r="H22" s="104">
        <v>0</v>
      </c>
      <c r="I22" s="104"/>
      <c r="J22" s="104">
        <v>0</v>
      </c>
      <c r="K22" s="104"/>
      <c r="L22" s="104">
        <v>-1812500</v>
      </c>
      <c r="M22" s="104"/>
      <c r="N22" s="104">
        <v>0</v>
      </c>
      <c r="O22" s="104"/>
      <c r="P22" s="104">
        <v>0</v>
      </c>
      <c r="Q22" s="104"/>
      <c r="R22" s="104">
        <v>0</v>
      </c>
      <c r="S22" s="104"/>
      <c r="T22" s="104">
        <v>0</v>
      </c>
      <c r="U22" s="104"/>
      <c r="V22" s="104">
        <v>0</v>
      </c>
      <c r="W22" s="104"/>
      <c r="X22" s="103">
        <f>SUM(N22:V22)</f>
        <v>0</v>
      </c>
      <c r="Y22" s="101"/>
      <c r="Z22" s="103">
        <f>SUM(F22:L22,X22)</f>
        <v>-1812500</v>
      </c>
      <c r="AB22" s="103">
        <v>0</v>
      </c>
      <c r="AD22" s="103">
        <f>F22+H22+J22+L22+X22</f>
        <v>-1812500</v>
      </c>
    </row>
    <row r="23" spans="1:30" ht="18" customHeight="1">
      <c r="A23" s="161"/>
      <c r="B23" s="109" t="s">
        <v>216</v>
      </c>
      <c r="D23" s="99"/>
      <c r="E23" s="99"/>
      <c r="F23" s="114">
        <f>SUM(F21:F22)</f>
        <v>0</v>
      </c>
      <c r="G23" s="101"/>
      <c r="H23" s="114">
        <f>SUM(H21:H22)</f>
        <v>0</v>
      </c>
      <c r="I23" s="101"/>
      <c r="J23" s="114">
        <f>SUM(J21:J22)</f>
        <v>0</v>
      </c>
      <c r="K23" s="101"/>
      <c r="L23" s="114">
        <f>SUM(L21:L22)</f>
        <v>-1812500</v>
      </c>
      <c r="M23" s="101"/>
      <c r="N23" s="114">
        <f>SUM(N21:N22)</f>
        <v>0</v>
      </c>
      <c r="O23" s="101"/>
      <c r="P23" s="114">
        <f>SUM(P21:P22)</f>
        <v>0</v>
      </c>
      <c r="Q23" s="101"/>
      <c r="R23" s="114">
        <f>SUM(R21:R22)</f>
        <v>0</v>
      </c>
      <c r="S23" s="101"/>
      <c r="T23" s="114">
        <f>SUM(T21:T22)</f>
        <v>0</v>
      </c>
      <c r="U23" s="101"/>
      <c r="V23" s="114">
        <f>SUM(V21:V22)</f>
        <v>0</v>
      </c>
      <c r="W23" s="104"/>
      <c r="X23" s="105">
        <f>SUM(X21:X22)</f>
        <v>0</v>
      </c>
      <c r="Y23" s="101"/>
      <c r="Z23" s="105">
        <f>SUM(Z21:Z22)</f>
        <v>-1812500</v>
      </c>
      <c r="AA23" s="101"/>
      <c r="AB23" s="105">
        <f>SUM(AB21:AB22)</f>
        <v>0</v>
      </c>
      <c r="AC23" s="101"/>
      <c r="AD23" s="105">
        <f>SUM(AD21:AD22)</f>
        <v>-1812500</v>
      </c>
    </row>
    <row r="24" spans="1:30" ht="8.1" customHeight="1">
      <c r="A24" s="92"/>
      <c r="B24" s="92"/>
      <c r="C24" s="92"/>
      <c r="D24" s="99"/>
      <c r="E24" s="99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1"/>
      <c r="Z24" s="104"/>
      <c r="AA24" s="101"/>
      <c r="AB24" s="104"/>
      <c r="AC24" s="101"/>
      <c r="AD24" s="104"/>
    </row>
    <row r="25" spans="1:30" s="92" customFormat="1" ht="18" customHeight="1">
      <c r="A25" s="92" t="s">
        <v>240</v>
      </c>
      <c r="D25" s="166"/>
      <c r="E25" s="166"/>
      <c r="F25" s="105">
        <f>F23</f>
        <v>0</v>
      </c>
      <c r="G25" s="101"/>
      <c r="H25" s="105">
        <f>H23</f>
        <v>0</v>
      </c>
      <c r="I25" s="101"/>
      <c r="J25" s="105">
        <f>J23</f>
        <v>0</v>
      </c>
      <c r="K25" s="101"/>
      <c r="L25" s="105">
        <f>L23</f>
        <v>-1812500</v>
      </c>
      <c r="M25" s="101"/>
      <c r="N25" s="105">
        <f>N23</f>
        <v>0</v>
      </c>
      <c r="O25" s="101"/>
      <c r="P25" s="105">
        <f>P23</f>
        <v>0</v>
      </c>
      <c r="Q25" s="101"/>
      <c r="R25" s="105">
        <f>R23</f>
        <v>0</v>
      </c>
      <c r="S25" s="101"/>
      <c r="T25" s="105">
        <f>T23</f>
        <v>0</v>
      </c>
      <c r="U25" s="101"/>
      <c r="V25" s="105">
        <f>V23</f>
        <v>0</v>
      </c>
      <c r="W25" s="101"/>
      <c r="X25" s="105">
        <f>X23</f>
        <v>0</v>
      </c>
      <c r="Y25" s="101"/>
      <c r="Z25" s="105">
        <f>Z23</f>
        <v>-1812500</v>
      </c>
      <c r="AA25" s="101"/>
      <c r="AB25" s="105">
        <f>AB23</f>
        <v>0</v>
      </c>
      <c r="AC25" s="101"/>
      <c r="AD25" s="105">
        <f>AD23</f>
        <v>-1812500</v>
      </c>
    </row>
    <row r="26" spans="1:30" ht="8.1" customHeight="1">
      <c r="A26" s="92"/>
      <c r="B26" s="92"/>
      <c r="C26" s="92"/>
      <c r="D26" s="99"/>
      <c r="E26" s="99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1"/>
      <c r="Z26" s="104"/>
      <c r="AA26" s="101"/>
      <c r="AB26" s="104"/>
      <c r="AC26" s="101"/>
      <c r="AD26" s="104"/>
    </row>
    <row r="27" spans="1:30" ht="18" customHeight="1">
      <c r="A27" s="92" t="s">
        <v>79</v>
      </c>
      <c r="B27" s="92"/>
      <c r="C27" s="92"/>
      <c r="D27" s="99"/>
      <c r="E27" s="99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4"/>
      <c r="Z27" s="101"/>
      <c r="AA27" s="104"/>
      <c r="AB27" s="101"/>
      <c r="AC27" s="104"/>
      <c r="AD27" s="101"/>
    </row>
    <row r="28" spans="1:30" ht="18" customHeight="1">
      <c r="B28" s="90" t="s">
        <v>218</v>
      </c>
      <c r="D28" s="99"/>
      <c r="E28" s="99"/>
      <c r="F28" s="104">
        <v>0</v>
      </c>
      <c r="G28" s="104"/>
      <c r="H28" s="104">
        <v>0</v>
      </c>
      <c r="I28" s="104"/>
      <c r="J28" s="104">
        <v>0</v>
      </c>
      <c r="K28" s="104"/>
      <c r="L28" s="104">
        <v>1360819</v>
      </c>
      <c r="M28" s="104"/>
      <c r="N28" s="104">
        <v>0</v>
      </c>
      <c r="O28" s="104"/>
      <c r="P28" s="104">
        <v>0</v>
      </c>
      <c r="Q28" s="104"/>
      <c r="R28" s="104">
        <v>0</v>
      </c>
      <c r="S28" s="104"/>
      <c r="T28" s="104">
        <v>0</v>
      </c>
      <c r="U28" s="104"/>
      <c r="V28" s="104">
        <v>0</v>
      </c>
      <c r="W28" s="104"/>
      <c r="X28" s="104">
        <f>SUM(N28:V28)</f>
        <v>0</v>
      </c>
      <c r="Y28" s="104"/>
      <c r="Z28" s="124">
        <f>SUM(F28:L28,X28)</f>
        <v>1360819</v>
      </c>
      <c r="AA28" s="104"/>
      <c r="AB28" s="104">
        <v>8</v>
      </c>
      <c r="AC28" s="104"/>
      <c r="AD28" s="104">
        <f>Z28+AB28</f>
        <v>1360827</v>
      </c>
    </row>
    <row r="29" spans="1:30" ht="18" customHeight="1">
      <c r="B29" s="90" t="s">
        <v>219</v>
      </c>
      <c r="D29" s="99"/>
      <c r="E29" s="99"/>
      <c r="F29" s="104">
        <v>0</v>
      </c>
      <c r="G29" s="104"/>
      <c r="H29" s="104">
        <v>0</v>
      </c>
      <c r="I29" s="104"/>
      <c r="J29" s="104">
        <v>0</v>
      </c>
      <c r="K29" s="104"/>
      <c r="L29" s="104">
        <v>0</v>
      </c>
      <c r="M29" s="104"/>
      <c r="N29" s="104">
        <v>913175</v>
      </c>
      <c r="O29" s="104"/>
      <c r="P29" s="104">
        <v>-334272</v>
      </c>
      <c r="Q29" s="104"/>
      <c r="R29" s="104">
        <v>-217217</v>
      </c>
      <c r="S29" s="104"/>
      <c r="T29" s="104">
        <v>-274465</v>
      </c>
      <c r="U29" s="104"/>
      <c r="V29" s="104">
        <v>-18842</v>
      </c>
      <c r="W29" s="104"/>
      <c r="X29" s="103">
        <f>SUM(N29:V29)</f>
        <v>68379</v>
      </c>
      <c r="Y29" s="101"/>
      <c r="Z29" s="103">
        <f>SUM(F29:L29,X29)</f>
        <v>68379</v>
      </c>
      <c r="AB29" s="103">
        <v>0</v>
      </c>
      <c r="AD29" s="103">
        <f>F29+H29+J29+L29+X29</f>
        <v>68379</v>
      </c>
    </row>
    <row r="30" spans="1:30" ht="18" customHeight="1">
      <c r="A30" s="92" t="s">
        <v>111</v>
      </c>
      <c r="B30" s="92"/>
      <c r="C30" s="92"/>
      <c r="D30" s="99"/>
      <c r="E30" s="99"/>
      <c r="F30" s="106">
        <f t="shared" ref="F30:S30" si="0">SUM(F28:F29)</f>
        <v>0</v>
      </c>
      <c r="G30" s="107">
        <f t="shared" si="0"/>
        <v>0</v>
      </c>
      <c r="H30" s="106">
        <f t="shared" si="0"/>
        <v>0</v>
      </c>
      <c r="I30" s="107">
        <f t="shared" si="0"/>
        <v>0</v>
      </c>
      <c r="J30" s="106">
        <f t="shared" si="0"/>
        <v>0</v>
      </c>
      <c r="K30" s="107">
        <f t="shared" si="0"/>
        <v>0</v>
      </c>
      <c r="L30" s="44">
        <f t="shared" si="0"/>
        <v>1360819</v>
      </c>
      <c r="M30" s="107">
        <f t="shared" si="0"/>
        <v>0</v>
      </c>
      <c r="N30" s="44">
        <f t="shared" si="0"/>
        <v>913175</v>
      </c>
      <c r="O30" s="45"/>
      <c r="P30" s="44">
        <f>SUM(P28:P29)</f>
        <v>-334272</v>
      </c>
      <c r="Q30" s="45"/>
      <c r="R30" s="44">
        <f t="shared" ref="R30" si="1">SUM(R28:R29)</f>
        <v>-217217</v>
      </c>
      <c r="S30" s="45">
        <f t="shared" si="0"/>
        <v>0</v>
      </c>
      <c r="T30" s="44">
        <f>SUM(T28:T29)</f>
        <v>-274465</v>
      </c>
      <c r="U30" s="45"/>
      <c r="V30" s="44">
        <f>SUM(V28:V29)</f>
        <v>-18842</v>
      </c>
      <c r="W30" s="45"/>
      <c r="X30" s="44">
        <f>SUM(X28:X29)</f>
        <v>68379</v>
      </c>
      <c r="Y30" s="104"/>
      <c r="Z30" s="44">
        <f>SUM(Z28:Z29)</f>
        <v>1429198</v>
      </c>
      <c r="AA30" s="104"/>
      <c r="AB30" s="44">
        <f>SUM(AB28:AB29)</f>
        <v>8</v>
      </c>
      <c r="AC30" s="104"/>
      <c r="AD30" s="44">
        <f>SUM(AD28:AD29)</f>
        <v>1429206</v>
      </c>
    </row>
    <row r="31" spans="1:30" ht="18" customHeight="1">
      <c r="C31" s="92"/>
      <c r="D31" s="99"/>
      <c r="E31" s="99"/>
      <c r="F31" s="104"/>
      <c r="G31" s="101"/>
      <c r="H31" s="104"/>
      <c r="I31" s="101"/>
      <c r="J31" s="104"/>
      <c r="K31" s="101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60"/>
      <c r="Z31" s="104"/>
      <c r="AA31" s="160"/>
      <c r="AB31" s="104"/>
      <c r="AC31" s="101"/>
      <c r="AD31" s="101"/>
    </row>
    <row r="32" spans="1:30" ht="18" customHeight="1" thickBot="1">
      <c r="A32" s="92" t="s">
        <v>154</v>
      </c>
      <c r="B32" s="92"/>
      <c r="D32" s="99"/>
      <c r="E32" s="99"/>
      <c r="F32" s="108">
        <f>F18+F30+F25</f>
        <v>14500000</v>
      </c>
      <c r="G32" s="101"/>
      <c r="H32" s="108">
        <f>H18+H30+H25</f>
        <v>1531778</v>
      </c>
      <c r="I32" s="101"/>
      <c r="J32" s="108">
        <f>J18+J30+J25</f>
        <v>1450000</v>
      </c>
      <c r="K32" s="101"/>
      <c r="L32" s="108">
        <f>L18+L30+L25</f>
        <v>50327288</v>
      </c>
      <c r="M32" s="101"/>
      <c r="N32" s="108">
        <f>N18+N30+N25</f>
        <v>-4932279</v>
      </c>
      <c r="O32" s="101"/>
      <c r="P32" s="108">
        <f>P18+P30+P25</f>
        <v>-1699747</v>
      </c>
      <c r="Q32" s="101"/>
      <c r="R32" s="108">
        <f>R18+R30+R25</f>
        <v>-1013482</v>
      </c>
      <c r="S32" s="101"/>
      <c r="T32" s="108">
        <f>T18+T30+T25</f>
        <v>-1115520</v>
      </c>
      <c r="U32" s="101"/>
      <c r="V32" s="108">
        <f>V18+V30+V25</f>
        <v>-41358</v>
      </c>
      <c r="W32" s="101"/>
      <c r="X32" s="108">
        <f>X18+X30+X25</f>
        <v>-8802386</v>
      </c>
      <c r="Z32" s="108">
        <f>Z18+Z30+Z25</f>
        <v>59006680</v>
      </c>
      <c r="AB32" s="108">
        <f>AB18+AB30+AB25</f>
        <v>658</v>
      </c>
      <c r="AD32" s="108">
        <f>AD18+AD30+AD25</f>
        <v>59007338</v>
      </c>
    </row>
    <row r="33" spans="4:5" ht="18" customHeight="1" thickTop="1">
      <c r="D33" s="99"/>
      <c r="E33" s="99"/>
    </row>
  </sheetData>
  <mergeCells count="4">
    <mergeCell ref="J5:L5"/>
    <mergeCell ref="N5:X5"/>
    <mergeCell ref="F14:AC14"/>
    <mergeCell ref="F4:AD4"/>
  </mergeCells>
  <pageMargins left="0.5" right="0.5" top="0.8" bottom="0.5" header="0.8" footer="0.5"/>
  <pageSetup paperSize="9" scale="54" firstPageNumber="6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21"/>
  <sheetViews>
    <sheetView zoomScaleNormal="100" zoomScaleSheetLayoutView="100" workbookViewId="0">
      <selection sqref="A1:K1"/>
    </sheetView>
  </sheetViews>
  <sheetFormatPr defaultColWidth="9.125" defaultRowHeight="18" customHeight="1"/>
  <cols>
    <col min="1" max="2" width="2.375" style="90" customWidth="1"/>
    <col min="3" max="3" width="41.125" style="90" customWidth="1"/>
    <col min="4" max="4" width="5.5" style="96" customWidth="1"/>
    <col min="5" max="5" width="1.125" style="96" customWidth="1"/>
    <col min="6" max="6" width="12.625" style="90" customWidth="1"/>
    <col min="7" max="7" width="1.125" style="94" customWidth="1"/>
    <col min="8" max="8" width="12.625" style="90" customWidth="1"/>
    <col min="9" max="9" width="1.125" style="94" customWidth="1"/>
    <col min="10" max="10" width="14.375" style="94" customWidth="1"/>
    <col min="11" max="11" width="1.125" style="94" customWidth="1"/>
    <col min="12" max="12" width="12.625" style="90" customWidth="1"/>
    <col min="13" max="13" width="1.125" style="90" customWidth="1"/>
    <col min="14" max="14" width="12.625" style="90" customWidth="1"/>
    <col min="15" max="15" width="1.125" style="90" customWidth="1"/>
    <col min="16" max="16" width="14.375" style="90" customWidth="1"/>
    <col min="17" max="17" width="1.125" style="90" customWidth="1"/>
    <col min="18" max="18" width="12.625" style="90" customWidth="1"/>
    <col min="19" max="16384" width="9.125" style="90"/>
  </cols>
  <sheetData>
    <row r="1" spans="1:18" s="1" customFormat="1" ht="18" customHeight="1">
      <c r="A1" s="173" t="s">
        <v>139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8" s="110" customFormat="1" ht="18" customHeight="1">
      <c r="A2" s="181" t="s">
        <v>92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8" ht="18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111"/>
      <c r="L3" s="92"/>
      <c r="M3" s="92"/>
      <c r="N3" s="92"/>
      <c r="O3" s="92"/>
      <c r="P3" s="92"/>
    </row>
    <row r="4" spans="1:18" ht="18" customHeight="1">
      <c r="A4" s="92"/>
      <c r="B4" s="92"/>
      <c r="C4" s="92"/>
      <c r="F4" s="176" t="s">
        <v>52</v>
      </c>
      <c r="G4" s="176"/>
      <c r="H4" s="176"/>
      <c r="I4" s="176"/>
      <c r="J4" s="176"/>
      <c r="K4" s="176"/>
      <c r="L4" s="176"/>
      <c r="M4" s="176"/>
      <c r="N4" s="176"/>
      <c r="O4" s="176"/>
      <c r="P4" s="176"/>
    </row>
    <row r="5" spans="1:18" ht="18" customHeight="1">
      <c r="A5" s="92"/>
      <c r="B5" s="92"/>
      <c r="C5" s="92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4" t="s">
        <v>117</v>
      </c>
    </row>
    <row r="6" spans="1:18" ht="18" customHeight="1">
      <c r="A6" s="92"/>
      <c r="B6" s="92"/>
      <c r="C6" s="97"/>
      <c r="F6" s="93"/>
      <c r="G6" s="93"/>
      <c r="H6" s="93"/>
      <c r="I6" s="93"/>
      <c r="L6" s="180" t="s">
        <v>38</v>
      </c>
      <c r="M6" s="180"/>
      <c r="N6" s="180"/>
      <c r="O6" s="95"/>
      <c r="P6" s="152" t="s">
        <v>115</v>
      </c>
      <c r="Q6" s="95"/>
      <c r="R6" s="93"/>
    </row>
    <row r="7" spans="1:18" ht="18" customHeight="1">
      <c r="A7" s="92"/>
      <c r="B7" s="92"/>
      <c r="C7" s="92"/>
      <c r="F7" s="93"/>
      <c r="G7" s="93"/>
      <c r="H7" s="93"/>
      <c r="I7" s="93"/>
      <c r="L7" s="21"/>
      <c r="M7" s="21"/>
      <c r="N7" s="21"/>
      <c r="O7" s="95"/>
      <c r="P7" s="21" t="s">
        <v>89</v>
      </c>
      <c r="Q7" s="95"/>
      <c r="R7" s="93"/>
    </row>
    <row r="8" spans="1:18" ht="18" customHeight="1">
      <c r="A8" s="92"/>
      <c r="B8" s="92"/>
      <c r="C8" s="92"/>
      <c r="F8" s="95" t="s">
        <v>40</v>
      </c>
      <c r="G8" s="95"/>
      <c r="H8" s="95"/>
      <c r="I8" s="95"/>
      <c r="J8" s="95" t="s">
        <v>80</v>
      </c>
      <c r="K8" s="95"/>
      <c r="L8" s="94"/>
      <c r="M8" s="94"/>
      <c r="N8" s="94"/>
      <c r="O8" s="94"/>
      <c r="P8" s="95" t="s">
        <v>86</v>
      </c>
      <c r="Q8" s="94"/>
      <c r="R8" s="96"/>
    </row>
    <row r="9" spans="1:18" s="96" customFormat="1" ht="18" customHeight="1">
      <c r="A9" s="97"/>
      <c r="B9" s="97"/>
      <c r="C9" s="98"/>
      <c r="F9" s="95" t="s">
        <v>113</v>
      </c>
      <c r="G9" s="95"/>
      <c r="H9" s="96" t="s">
        <v>43</v>
      </c>
      <c r="I9" s="95"/>
      <c r="J9" s="95" t="s">
        <v>67</v>
      </c>
      <c r="K9" s="95"/>
      <c r="M9" s="95"/>
      <c r="P9" s="95" t="s">
        <v>87</v>
      </c>
      <c r="R9" s="96" t="s">
        <v>39</v>
      </c>
    </row>
    <row r="10" spans="1:18" s="96" customFormat="1" ht="18" customHeight="1">
      <c r="A10" s="97"/>
      <c r="B10" s="97"/>
      <c r="C10" s="98"/>
      <c r="D10" s="99"/>
      <c r="E10" s="99"/>
      <c r="F10" s="95" t="s">
        <v>46</v>
      </c>
      <c r="G10" s="95"/>
      <c r="H10" s="95" t="s">
        <v>47</v>
      </c>
      <c r="I10" s="95"/>
      <c r="J10" s="96" t="s">
        <v>81</v>
      </c>
      <c r="K10" s="95"/>
      <c r="L10" s="95" t="s">
        <v>48</v>
      </c>
      <c r="M10" s="95"/>
      <c r="N10" s="95" t="s">
        <v>49</v>
      </c>
      <c r="O10" s="95"/>
      <c r="P10" s="95" t="s">
        <v>88</v>
      </c>
      <c r="Q10" s="95"/>
      <c r="R10" s="96" t="s">
        <v>51</v>
      </c>
    </row>
    <row r="11" spans="1:18" s="96" customFormat="1" ht="18" customHeight="1">
      <c r="A11" s="97"/>
      <c r="B11" s="97"/>
      <c r="C11" s="97"/>
      <c r="D11" s="99"/>
      <c r="E11" s="95"/>
      <c r="F11" s="177" t="s">
        <v>78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ht="18" customHeight="1">
      <c r="A12" s="92" t="s">
        <v>156</v>
      </c>
      <c r="B12" s="92"/>
      <c r="C12" s="92"/>
      <c r="D12" s="99"/>
      <c r="E12" s="112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</row>
    <row r="13" spans="1:18" ht="18" customHeight="1">
      <c r="A13" s="92" t="s">
        <v>217</v>
      </c>
      <c r="B13" s="92"/>
      <c r="C13" s="92"/>
      <c r="D13" s="99"/>
      <c r="E13" s="112"/>
      <c r="F13" s="101">
        <v>14500000</v>
      </c>
      <c r="G13" s="101"/>
      <c r="H13" s="101">
        <v>1531778</v>
      </c>
      <c r="I13" s="101"/>
      <c r="J13" s="101">
        <v>221309</v>
      </c>
      <c r="K13" s="101"/>
      <c r="L13" s="101">
        <v>1450000</v>
      </c>
      <c r="M13" s="101"/>
      <c r="N13" s="101">
        <v>38432950</v>
      </c>
      <c r="O13" s="101"/>
      <c r="P13" s="101">
        <v>-22819</v>
      </c>
      <c r="Q13" s="101"/>
      <c r="R13" s="101">
        <f>SUM(F13:N13,P13)</f>
        <v>56113218</v>
      </c>
    </row>
    <row r="14" spans="1:18" ht="18" customHeight="1">
      <c r="A14" s="113"/>
      <c r="B14" s="113"/>
      <c r="C14" s="92"/>
      <c r="D14" s="99"/>
      <c r="E14" s="112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101"/>
    </row>
    <row r="15" spans="1:18" ht="18" customHeight="1">
      <c r="A15" s="92" t="s">
        <v>79</v>
      </c>
      <c r="B15" s="92"/>
      <c r="C15" s="92"/>
      <c r="D15" s="99"/>
      <c r="E15" s="112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</row>
    <row r="16" spans="1:18" ht="18" customHeight="1">
      <c r="B16" s="90" t="s">
        <v>218</v>
      </c>
      <c r="D16" s="99"/>
      <c r="E16" s="112"/>
      <c r="F16" s="104">
        <v>0</v>
      </c>
      <c r="G16" s="104"/>
      <c r="H16" s="104">
        <v>0</v>
      </c>
      <c r="I16" s="104"/>
      <c r="J16" s="104">
        <v>0</v>
      </c>
      <c r="K16" s="104"/>
      <c r="L16" s="104">
        <v>0</v>
      </c>
      <c r="M16" s="104"/>
      <c r="N16" s="104">
        <v>90292</v>
      </c>
      <c r="O16" s="104"/>
      <c r="P16" s="104">
        <v>0</v>
      </c>
      <c r="Q16" s="104"/>
      <c r="R16" s="104">
        <f>SUM(F16:N16,P16)</f>
        <v>90292</v>
      </c>
    </row>
    <row r="17" spans="1:18" ht="18" customHeight="1">
      <c r="B17" s="90" t="s">
        <v>219</v>
      </c>
      <c r="D17" s="99"/>
      <c r="E17" s="112"/>
      <c r="F17" s="104">
        <v>0</v>
      </c>
      <c r="G17" s="104"/>
      <c r="H17" s="104">
        <v>0</v>
      </c>
      <c r="I17" s="104"/>
      <c r="J17" s="104">
        <v>0</v>
      </c>
      <c r="K17" s="104"/>
      <c r="L17" s="104">
        <v>0</v>
      </c>
      <c r="M17" s="104"/>
      <c r="N17" s="104">
        <v>0</v>
      </c>
      <c r="O17" s="104"/>
      <c r="P17" s="104">
        <v>0</v>
      </c>
      <c r="Q17" s="104"/>
      <c r="R17" s="104">
        <f>SUM(F17:N17,P17)</f>
        <v>0</v>
      </c>
    </row>
    <row r="18" spans="1:18" ht="18" customHeight="1">
      <c r="A18" s="92" t="s">
        <v>111</v>
      </c>
      <c r="B18" s="92"/>
      <c r="C18" s="92"/>
      <c r="D18" s="99"/>
      <c r="E18" s="112"/>
      <c r="F18" s="114">
        <f>SUM(F16:F17)</f>
        <v>0</v>
      </c>
      <c r="G18" s="101"/>
      <c r="H18" s="114">
        <f>SUM(H16:H17)</f>
        <v>0</v>
      </c>
      <c r="I18" s="101"/>
      <c r="J18" s="114">
        <f>SUM(J16:J17)</f>
        <v>0</v>
      </c>
      <c r="K18" s="101"/>
      <c r="L18" s="114">
        <f>SUM(L16:L17)</f>
        <v>0</v>
      </c>
      <c r="M18" s="101"/>
      <c r="N18" s="114">
        <f>SUM(N16:N17)</f>
        <v>90292</v>
      </c>
      <c r="O18" s="101"/>
      <c r="P18" s="114">
        <f>SUM(P16:P17)</f>
        <v>0</v>
      </c>
      <c r="Q18" s="101"/>
      <c r="R18" s="114">
        <f>SUM(R16:R17)</f>
        <v>90292</v>
      </c>
    </row>
    <row r="19" spans="1:18" ht="18" customHeight="1">
      <c r="C19" s="92"/>
      <c r="D19" s="99"/>
      <c r="E19" s="115"/>
      <c r="F19" s="104"/>
      <c r="G19" s="101"/>
      <c r="H19" s="101"/>
      <c r="I19" s="101"/>
      <c r="J19" s="104"/>
      <c r="K19" s="101"/>
      <c r="L19" s="104"/>
      <c r="M19" s="101"/>
      <c r="N19" s="104"/>
      <c r="O19" s="104"/>
      <c r="P19" s="104"/>
      <c r="Q19" s="104"/>
      <c r="R19" s="101"/>
    </row>
    <row r="20" spans="1:18" ht="18" customHeight="1" thickBot="1">
      <c r="A20" s="92" t="s">
        <v>152</v>
      </c>
      <c r="B20" s="92"/>
      <c r="D20" s="99"/>
      <c r="F20" s="108">
        <f>F13+F18</f>
        <v>14500000</v>
      </c>
      <c r="G20" s="101"/>
      <c r="H20" s="108">
        <f>H13+H18</f>
        <v>1531778</v>
      </c>
      <c r="I20" s="101"/>
      <c r="J20" s="108">
        <f>J13+J18</f>
        <v>221309</v>
      </c>
      <c r="K20" s="101"/>
      <c r="L20" s="108">
        <f>L13+L18</f>
        <v>1450000</v>
      </c>
      <c r="M20" s="101"/>
      <c r="N20" s="108">
        <f>N13+N18</f>
        <v>38523242</v>
      </c>
      <c r="O20" s="101"/>
      <c r="P20" s="108">
        <f>P13+P18</f>
        <v>-22819</v>
      </c>
      <c r="Q20" s="101"/>
      <c r="R20" s="108">
        <f>R13+R18</f>
        <v>56203510</v>
      </c>
    </row>
    <row r="21" spans="1:18" ht="18" customHeight="1" thickTop="1">
      <c r="H21" s="94"/>
      <c r="J21" s="90"/>
      <c r="L21" s="104"/>
      <c r="M21" s="104"/>
      <c r="N21" s="104"/>
      <c r="O21" s="104"/>
      <c r="P21" s="104"/>
      <c r="Q21" s="104"/>
      <c r="R21" s="92"/>
    </row>
  </sheetData>
  <mergeCells count="5">
    <mergeCell ref="L6:N6"/>
    <mergeCell ref="A2:P2"/>
    <mergeCell ref="F4:P4"/>
    <mergeCell ref="F11:R11"/>
    <mergeCell ref="A1:K1"/>
  </mergeCells>
  <pageMargins left="0.5" right="0.5" top="0.8" bottom="0.5" header="0.8" footer="0.5"/>
  <pageSetup paperSize="9" scale="79" firstPageNumber="7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30"/>
  <sheetViews>
    <sheetView zoomScaleNormal="100" zoomScaleSheetLayoutView="100" workbookViewId="0">
      <selection sqref="A1:K1"/>
    </sheetView>
  </sheetViews>
  <sheetFormatPr defaultColWidth="9.125" defaultRowHeight="18" customHeight="1"/>
  <cols>
    <col min="1" max="2" width="2.375" style="90" customWidth="1"/>
    <col min="3" max="3" width="41.375" style="90" customWidth="1"/>
    <col min="4" max="4" width="5.5" style="96" customWidth="1"/>
    <col min="5" max="5" width="1.125" style="96" customWidth="1"/>
    <col min="6" max="6" width="12.625" style="90" customWidth="1"/>
    <col min="7" max="7" width="1.125" style="94" customWidth="1"/>
    <col min="8" max="8" width="12.625" style="90" customWidth="1"/>
    <col min="9" max="9" width="1.125" style="94" customWidth="1"/>
    <col min="10" max="10" width="14.375" style="94" customWidth="1"/>
    <col min="11" max="11" width="1.125" style="94" customWidth="1"/>
    <col min="12" max="12" width="12.625" style="90" customWidth="1"/>
    <col min="13" max="13" width="1.125" style="90" customWidth="1"/>
    <col min="14" max="14" width="12.625" style="90" customWidth="1"/>
    <col min="15" max="15" width="1.125" style="90" customWidth="1"/>
    <col min="16" max="16" width="14.375" style="90" customWidth="1"/>
    <col min="17" max="17" width="1.125" style="90" customWidth="1"/>
    <col min="18" max="18" width="12.625" style="90" customWidth="1"/>
    <col min="19" max="16384" width="9.125" style="90"/>
  </cols>
  <sheetData>
    <row r="1" spans="1:18" s="1" customFormat="1" ht="18" customHeight="1">
      <c r="A1" s="173" t="s">
        <v>139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8" s="110" customFormat="1" ht="18" customHeight="1">
      <c r="A2" s="181" t="s">
        <v>92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8" ht="18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111"/>
      <c r="L3" s="92"/>
      <c r="M3" s="92"/>
      <c r="N3" s="92"/>
      <c r="O3" s="92"/>
      <c r="P3" s="92"/>
    </row>
    <row r="4" spans="1:18" ht="18" customHeight="1">
      <c r="A4" s="92"/>
      <c r="B4" s="92"/>
      <c r="C4" s="92"/>
      <c r="F4" s="176" t="s">
        <v>52</v>
      </c>
      <c r="G4" s="176"/>
      <c r="H4" s="176"/>
      <c r="I4" s="176"/>
      <c r="J4" s="176"/>
      <c r="K4" s="176"/>
      <c r="L4" s="176"/>
      <c r="M4" s="176"/>
      <c r="N4" s="176"/>
      <c r="O4" s="176"/>
      <c r="P4" s="176"/>
    </row>
    <row r="5" spans="1:18" ht="18" customHeight="1">
      <c r="A5" s="92"/>
      <c r="B5" s="92"/>
      <c r="C5" s="92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4" t="s">
        <v>117</v>
      </c>
    </row>
    <row r="6" spans="1:18" ht="18" customHeight="1">
      <c r="A6" s="92"/>
      <c r="B6" s="92"/>
      <c r="C6" s="92"/>
      <c r="F6" s="93"/>
      <c r="G6" s="93"/>
      <c r="H6" s="93"/>
      <c r="I6" s="93"/>
      <c r="L6" s="180" t="s">
        <v>38</v>
      </c>
      <c r="M6" s="180"/>
      <c r="N6" s="180"/>
      <c r="O6" s="95"/>
      <c r="P6" s="152" t="s">
        <v>115</v>
      </c>
      <c r="Q6" s="95"/>
      <c r="R6" s="93"/>
    </row>
    <row r="7" spans="1:18" ht="18" customHeight="1">
      <c r="A7" s="92"/>
      <c r="B7" s="92"/>
      <c r="C7" s="92"/>
      <c r="F7" s="93"/>
      <c r="G7" s="93"/>
      <c r="H7" s="93"/>
      <c r="I7" s="93"/>
      <c r="L7" s="21"/>
      <c r="M7" s="21"/>
      <c r="N7" s="21"/>
      <c r="O7" s="95"/>
      <c r="P7" s="21" t="s">
        <v>89</v>
      </c>
      <c r="Q7" s="95"/>
      <c r="R7" s="93"/>
    </row>
    <row r="8" spans="1:18" ht="18" customHeight="1">
      <c r="A8" s="92"/>
      <c r="B8" s="92"/>
      <c r="C8" s="92"/>
      <c r="F8" s="95" t="s">
        <v>40</v>
      </c>
      <c r="G8" s="95"/>
      <c r="H8" s="95"/>
      <c r="I8" s="95"/>
      <c r="J8" s="95" t="s">
        <v>80</v>
      </c>
      <c r="K8" s="95"/>
      <c r="L8" s="94"/>
      <c r="M8" s="94"/>
      <c r="N8" s="94"/>
      <c r="O8" s="94"/>
      <c r="P8" s="95" t="s">
        <v>86</v>
      </c>
      <c r="Q8" s="94"/>
      <c r="R8" s="96"/>
    </row>
    <row r="9" spans="1:18" s="96" customFormat="1" ht="18" customHeight="1">
      <c r="A9" s="97"/>
      <c r="B9" s="97"/>
      <c r="C9" s="98"/>
      <c r="F9" s="95" t="s">
        <v>113</v>
      </c>
      <c r="G9" s="95"/>
      <c r="H9" s="96" t="s">
        <v>43</v>
      </c>
      <c r="I9" s="95"/>
      <c r="J9" s="95" t="s">
        <v>67</v>
      </c>
      <c r="K9" s="95"/>
      <c r="M9" s="95"/>
      <c r="P9" s="95" t="s">
        <v>87</v>
      </c>
      <c r="R9" s="96" t="s">
        <v>39</v>
      </c>
    </row>
    <row r="10" spans="1:18" s="96" customFormat="1" ht="18" customHeight="1">
      <c r="A10" s="97"/>
      <c r="B10" s="97"/>
      <c r="C10" s="98"/>
      <c r="D10" s="99" t="s">
        <v>4</v>
      </c>
      <c r="E10" s="99"/>
      <c r="F10" s="95" t="s">
        <v>46</v>
      </c>
      <c r="G10" s="95"/>
      <c r="H10" s="95" t="s">
        <v>47</v>
      </c>
      <c r="I10" s="95"/>
      <c r="J10" s="96" t="s">
        <v>81</v>
      </c>
      <c r="K10" s="95"/>
      <c r="L10" s="95" t="s">
        <v>48</v>
      </c>
      <c r="M10" s="95"/>
      <c r="N10" s="95" t="s">
        <v>49</v>
      </c>
      <c r="O10" s="95"/>
      <c r="P10" s="95" t="s">
        <v>88</v>
      </c>
      <c r="Q10" s="95"/>
      <c r="R10" s="96" t="s">
        <v>51</v>
      </c>
    </row>
    <row r="11" spans="1:18" s="96" customFormat="1" ht="18" customHeight="1">
      <c r="A11" s="97"/>
      <c r="B11" s="97"/>
      <c r="C11" s="97"/>
      <c r="D11" s="99"/>
      <c r="E11" s="95"/>
      <c r="F11" s="177" t="s">
        <v>78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</row>
    <row r="12" spans="1:18" ht="18" customHeight="1">
      <c r="A12" s="92" t="s">
        <v>157</v>
      </c>
      <c r="B12" s="92"/>
      <c r="C12" s="92"/>
      <c r="D12" s="99"/>
      <c r="E12" s="112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</row>
    <row r="13" spans="1:18" ht="18" customHeight="1">
      <c r="A13" s="92" t="s">
        <v>190</v>
      </c>
      <c r="B13" s="92"/>
      <c r="C13" s="92"/>
      <c r="D13" s="99"/>
      <c r="E13" s="112"/>
      <c r="F13" s="101">
        <v>14500000</v>
      </c>
      <c r="G13" s="101"/>
      <c r="H13" s="101">
        <v>1531778</v>
      </c>
      <c r="I13" s="101"/>
      <c r="J13" s="101">
        <v>221309</v>
      </c>
      <c r="K13" s="101"/>
      <c r="L13" s="101">
        <v>1450000</v>
      </c>
      <c r="M13" s="101"/>
      <c r="N13" s="101">
        <v>37887722</v>
      </c>
      <c r="O13" s="101"/>
      <c r="P13" s="101">
        <v>-27206</v>
      </c>
      <c r="Q13" s="101"/>
      <c r="R13" s="101">
        <f>SUM(F13:N13,P13)</f>
        <v>55563603</v>
      </c>
    </row>
    <row r="14" spans="1:18" ht="18" customHeight="1">
      <c r="A14" s="90" t="s">
        <v>134</v>
      </c>
      <c r="B14" s="92"/>
      <c r="C14" s="92"/>
      <c r="D14" s="162">
        <v>3</v>
      </c>
      <c r="E14" s="112"/>
      <c r="F14" s="104">
        <v>0</v>
      </c>
      <c r="G14" s="104"/>
      <c r="H14" s="104">
        <v>0</v>
      </c>
      <c r="I14" s="104"/>
      <c r="J14" s="104">
        <v>0</v>
      </c>
      <c r="K14" s="104"/>
      <c r="L14" s="104">
        <v>0</v>
      </c>
      <c r="M14" s="104"/>
      <c r="N14" s="104">
        <v>-12547</v>
      </c>
      <c r="O14" s="104"/>
      <c r="P14" s="104">
        <v>0</v>
      </c>
      <c r="Q14" s="104"/>
      <c r="R14" s="104">
        <f>SUM(F14:N14,P14)</f>
        <v>-12547</v>
      </c>
    </row>
    <row r="15" spans="1:18" ht="18" customHeight="1">
      <c r="A15" s="92" t="s">
        <v>155</v>
      </c>
      <c r="B15" s="92"/>
      <c r="C15" s="92"/>
      <c r="D15" s="124"/>
      <c r="E15" s="112"/>
      <c r="F15" s="114">
        <f>SUM(F13:F14)</f>
        <v>14500000</v>
      </c>
      <c r="G15" s="92"/>
      <c r="H15" s="114">
        <f>SUM(H13:H14)</f>
        <v>1531778</v>
      </c>
      <c r="I15" s="92"/>
      <c r="J15" s="114">
        <f>SUM(J13:J14)</f>
        <v>221309</v>
      </c>
      <c r="K15" s="92"/>
      <c r="L15" s="114">
        <f>SUM(L13:L14)</f>
        <v>1450000</v>
      </c>
      <c r="M15" s="92"/>
      <c r="N15" s="114">
        <f>SUM(N13:N14)</f>
        <v>37875175</v>
      </c>
      <c r="O15" s="92"/>
      <c r="P15" s="114">
        <f>SUM(P13:P14)</f>
        <v>-27206</v>
      </c>
      <c r="Q15" s="92"/>
      <c r="R15" s="114">
        <f>SUM(R13:R14)</f>
        <v>55551056</v>
      </c>
    </row>
    <row r="16" spans="1:18" ht="18" customHeight="1">
      <c r="A16" s="92"/>
      <c r="B16" s="92"/>
      <c r="C16" s="92"/>
      <c r="D16" s="124"/>
      <c r="E16" s="112"/>
      <c r="F16" s="101"/>
      <c r="G16" s="92"/>
      <c r="H16" s="101"/>
      <c r="I16" s="92"/>
      <c r="J16" s="101"/>
      <c r="K16" s="92"/>
      <c r="L16" s="101"/>
      <c r="M16" s="92"/>
      <c r="N16" s="101"/>
      <c r="O16" s="92"/>
      <c r="P16" s="101"/>
      <c r="Q16" s="92"/>
      <c r="R16" s="101"/>
    </row>
    <row r="17" spans="1:18" ht="18" customHeight="1">
      <c r="A17" s="163" t="s">
        <v>211</v>
      </c>
      <c r="B17" s="92"/>
      <c r="C17" s="92"/>
      <c r="D17" s="99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</row>
    <row r="18" spans="1:18" ht="18" customHeight="1">
      <c r="A18" s="164" t="s">
        <v>212</v>
      </c>
      <c r="B18" s="109" t="s">
        <v>213</v>
      </c>
      <c r="C18" s="92"/>
      <c r="D18" s="99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</row>
    <row r="19" spans="1:18" ht="18" customHeight="1">
      <c r="A19" s="165" t="s">
        <v>214</v>
      </c>
      <c r="B19" s="90" t="s">
        <v>215</v>
      </c>
      <c r="C19" s="92"/>
      <c r="D19" s="162">
        <v>12</v>
      </c>
      <c r="E19" s="104"/>
      <c r="F19" s="104">
        <v>0</v>
      </c>
      <c r="G19" s="104"/>
      <c r="H19" s="104">
        <v>0</v>
      </c>
      <c r="I19" s="104"/>
      <c r="J19" s="104">
        <v>0</v>
      </c>
      <c r="K19" s="104"/>
      <c r="L19" s="104">
        <v>0</v>
      </c>
      <c r="M19" s="104"/>
      <c r="N19" s="104">
        <v>-1812500</v>
      </c>
      <c r="O19" s="104"/>
      <c r="P19" s="104">
        <v>0</v>
      </c>
      <c r="Q19" s="104"/>
      <c r="R19" s="104">
        <f>SUM(F19:N19,P19)</f>
        <v>-1812500</v>
      </c>
    </row>
    <row r="20" spans="1:18" ht="18" customHeight="1">
      <c r="A20" s="164"/>
      <c r="B20" s="109" t="s">
        <v>216</v>
      </c>
      <c r="C20" s="109"/>
      <c r="D20" s="99"/>
      <c r="E20" s="101"/>
      <c r="F20" s="114">
        <f>SUM(F19)</f>
        <v>0</v>
      </c>
      <c r="G20" s="101"/>
      <c r="H20" s="114">
        <f>SUM(H19)</f>
        <v>0</v>
      </c>
      <c r="I20" s="101"/>
      <c r="J20" s="114">
        <f>SUM(J19)</f>
        <v>0</v>
      </c>
      <c r="K20" s="101"/>
      <c r="L20" s="114">
        <f>SUM(L19)</f>
        <v>0</v>
      </c>
      <c r="M20" s="101"/>
      <c r="N20" s="114">
        <f>SUM(N19)</f>
        <v>-1812500</v>
      </c>
      <c r="O20" s="101"/>
      <c r="P20" s="114">
        <f>SUM(P19)</f>
        <v>0</v>
      </c>
      <c r="Q20" s="101"/>
      <c r="R20" s="114">
        <f>SUM(R19)</f>
        <v>-1812500</v>
      </c>
    </row>
    <row r="21" spans="1:18" ht="9" customHeight="1">
      <c r="A21" s="113"/>
      <c r="B21" s="113"/>
      <c r="C21" s="92"/>
      <c r="D21" s="99"/>
      <c r="E21" s="112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101"/>
    </row>
    <row r="22" spans="1:18" ht="18" customHeight="1">
      <c r="A22" s="92" t="s">
        <v>240</v>
      </c>
      <c r="B22" s="113"/>
      <c r="C22" s="92"/>
      <c r="D22" s="99"/>
      <c r="E22" s="112"/>
      <c r="F22" s="46">
        <f>F20</f>
        <v>0</v>
      </c>
      <c r="G22" s="45"/>
      <c r="H22" s="46">
        <f>H20</f>
        <v>0</v>
      </c>
      <c r="I22" s="45"/>
      <c r="J22" s="46">
        <f>J20</f>
        <v>0</v>
      </c>
      <c r="K22" s="45"/>
      <c r="L22" s="46">
        <f>L20</f>
        <v>0</v>
      </c>
      <c r="M22" s="45"/>
      <c r="N22" s="46">
        <f>N20</f>
        <v>-1812500</v>
      </c>
      <c r="O22" s="45"/>
      <c r="P22" s="46">
        <f>P20</f>
        <v>0</v>
      </c>
      <c r="Q22" s="45"/>
      <c r="R22" s="46">
        <f>R20</f>
        <v>-1812500</v>
      </c>
    </row>
    <row r="23" spans="1:18" ht="18" customHeight="1">
      <c r="A23" s="113"/>
      <c r="B23" s="113"/>
      <c r="C23" s="92"/>
      <c r="D23" s="99"/>
      <c r="E23" s="112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101"/>
    </row>
    <row r="24" spans="1:18" ht="18" customHeight="1">
      <c r="A24" s="92" t="s">
        <v>79</v>
      </c>
      <c r="B24" s="92"/>
      <c r="C24" s="92"/>
      <c r="D24" s="99"/>
      <c r="E24" s="112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</row>
    <row r="25" spans="1:18" ht="18" customHeight="1">
      <c r="B25" s="90" t="s">
        <v>218</v>
      </c>
      <c r="D25" s="99"/>
      <c r="E25" s="112"/>
      <c r="F25" s="104">
        <v>0</v>
      </c>
      <c r="G25" s="104"/>
      <c r="H25" s="104">
        <v>0</v>
      </c>
      <c r="I25" s="104"/>
      <c r="J25" s="104">
        <v>0</v>
      </c>
      <c r="K25" s="104"/>
      <c r="L25" s="104">
        <v>0</v>
      </c>
      <c r="M25" s="104"/>
      <c r="N25" s="104">
        <v>581222</v>
      </c>
      <c r="O25" s="104"/>
      <c r="P25" s="104">
        <v>0</v>
      </c>
      <c r="Q25" s="104"/>
      <c r="R25" s="104">
        <f>SUM(F25:N25,P25)</f>
        <v>581222</v>
      </c>
    </row>
    <row r="26" spans="1:18" ht="18" customHeight="1">
      <c r="B26" s="90" t="s">
        <v>219</v>
      </c>
      <c r="D26" s="99"/>
      <c r="E26" s="112"/>
      <c r="F26" s="104">
        <v>0</v>
      </c>
      <c r="G26" s="104"/>
      <c r="H26" s="104">
        <v>0</v>
      </c>
      <c r="I26" s="104"/>
      <c r="J26" s="104">
        <v>0</v>
      </c>
      <c r="K26" s="104"/>
      <c r="L26" s="104">
        <v>0</v>
      </c>
      <c r="M26" s="104"/>
      <c r="N26" s="104">
        <v>0</v>
      </c>
      <c r="O26" s="104"/>
      <c r="P26" s="104">
        <v>-15469</v>
      </c>
      <c r="Q26" s="104"/>
      <c r="R26" s="104">
        <f>SUM(F26:N26,P26)</f>
        <v>-15469</v>
      </c>
    </row>
    <row r="27" spans="1:18" ht="18" customHeight="1">
      <c r="A27" s="92" t="s">
        <v>111</v>
      </c>
      <c r="B27" s="92"/>
      <c r="C27" s="92"/>
      <c r="D27" s="99"/>
      <c r="E27" s="112"/>
      <c r="F27" s="114">
        <f>SUM(F25:F26)</f>
        <v>0</v>
      </c>
      <c r="G27" s="101"/>
      <c r="H27" s="114">
        <f>SUM(H25:H26)</f>
        <v>0</v>
      </c>
      <c r="I27" s="101"/>
      <c r="J27" s="114">
        <f>SUM(J25:J26)</f>
        <v>0</v>
      </c>
      <c r="K27" s="101"/>
      <c r="L27" s="114">
        <f>SUM(L25:L26)</f>
        <v>0</v>
      </c>
      <c r="M27" s="101"/>
      <c r="N27" s="114">
        <f>SUM(N25:N26)</f>
        <v>581222</v>
      </c>
      <c r="O27" s="101"/>
      <c r="P27" s="114">
        <f>SUM(P25:P26)</f>
        <v>-15469</v>
      </c>
      <c r="Q27" s="101"/>
      <c r="R27" s="114">
        <f>SUM(R25:R26)</f>
        <v>565753</v>
      </c>
    </row>
    <row r="28" spans="1:18" ht="18" customHeight="1">
      <c r="C28" s="92"/>
      <c r="D28" s="99"/>
      <c r="E28" s="115"/>
      <c r="F28" s="104"/>
      <c r="G28" s="101"/>
      <c r="H28" s="101"/>
      <c r="I28" s="101"/>
      <c r="J28" s="104"/>
      <c r="K28" s="101"/>
      <c r="L28" s="104"/>
      <c r="M28" s="101"/>
      <c r="N28" s="104"/>
      <c r="O28" s="104"/>
      <c r="P28" s="104"/>
      <c r="Q28" s="104"/>
      <c r="R28" s="101"/>
    </row>
    <row r="29" spans="1:18" ht="18" customHeight="1" thickBot="1">
      <c r="A29" s="92" t="s">
        <v>154</v>
      </c>
      <c r="B29" s="92"/>
      <c r="D29" s="99"/>
      <c r="F29" s="108">
        <f>F15+F27+F22</f>
        <v>14500000</v>
      </c>
      <c r="G29" s="101"/>
      <c r="H29" s="108">
        <f>H15+H27+H20</f>
        <v>1531778</v>
      </c>
      <c r="I29" s="101"/>
      <c r="J29" s="108">
        <f>J15+J27+J20</f>
        <v>221309</v>
      </c>
      <c r="K29" s="101"/>
      <c r="L29" s="108">
        <f>L15+L27+L20</f>
        <v>1450000</v>
      </c>
      <c r="M29" s="101"/>
      <c r="N29" s="108">
        <f>N15+N27+N20</f>
        <v>36643897</v>
      </c>
      <c r="O29" s="101"/>
      <c r="P29" s="108">
        <f>P15+P27+P20</f>
        <v>-42675</v>
      </c>
      <c r="Q29" s="101"/>
      <c r="R29" s="108">
        <f>R15+R27+R20</f>
        <v>54304309</v>
      </c>
    </row>
    <row r="30" spans="1:18" ht="18" customHeight="1" thickTop="1">
      <c r="H30" s="94"/>
      <c r="J30" s="90"/>
      <c r="L30" s="104"/>
      <c r="M30" s="104"/>
      <c r="N30" s="104"/>
      <c r="O30" s="104"/>
      <c r="P30" s="104"/>
      <c r="Q30" s="104"/>
      <c r="R30" s="92"/>
    </row>
  </sheetData>
  <mergeCells count="5">
    <mergeCell ref="A1:K1"/>
    <mergeCell ref="A2:P2"/>
    <mergeCell ref="F4:P4"/>
    <mergeCell ref="L6:N6"/>
    <mergeCell ref="F11:R11"/>
  </mergeCells>
  <pageMargins left="0.5" right="0.5" top="0.8" bottom="0.5" header="0.8" footer="0.5"/>
  <pageSetup paperSize="9" scale="79" firstPageNumber="8" orientation="landscape" useFirstPageNumber="1" r:id="rId1"/>
  <headerFooter>
    <oddFooter>&amp;L&amp;"Times New Roman,Regular" 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86"/>
  <sheetViews>
    <sheetView zoomScaleNormal="100" zoomScaleSheetLayoutView="110" workbookViewId="0">
      <selection sqref="A1:L1"/>
    </sheetView>
  </sheetViews>
  <sheetFormatPr defaultColWidth="9.125" defaultRowHeight="18" customHeight="1"/>
  <cols>
    <col min="1" max="1" width="2.5" style="90" customWidth="1"/>
    <col min="2" max="2" width="2.625" style="90" customWidth="1"/>
    <col min="3" max="3" width="41.875" style="90" customWidth="1"/>
    <col min="4" max="4" width="7.5" style="115" customWidth="1"/>
    <col min="5" max="5" width="1.125" style="115" customWidth="1"/>
    <col min="6" max="6" width="12" style="79" customWidth="1"/>
    <col min="7" max="7" width="1.125" style="90" customWidth="1"/>
    <col min="8" max="8" width="12" style="79" customWidth="1"/>
    <col min="9" max="9" width="1.125" style="96" customWidth="1"/>
    <col min="10" max="10" width="12" style="79" customWidth="1"/>
    <col min="11" max="11" width="1.125" style="90" customWidth="1"/>
    <col min="12" max="12" width="12" style="79" customWidth="1"/>
    <col min="13" max="16384" width="9.125" style="90"/>
  </cols>
  <sheetData>
    <row r="1" spans="1:12" s="1" customFormat="1" ht="18" customHeight="1">
      <c r="A1" s="173" t="s">
        <v>139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2" s="116" customFormat="1" ht="18" customHeight="1">
      <c r="A2" s="181" t="s">
        <v>93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68"/>
    </row>
    <row r="3" spans="1:12" ht="9.9499999999999993" customHeight="1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 ht="18" customHeight="1">
      <c r="A4" s="92"/>
      <c r="B4" s="92"/>
      <c r="C4" s="92"/>
      <c r="D4" s="118"/>
      <c r="E4" s="118"/>
      <c r="F4" s="176" t="s">
        <v>0</v>
      </c>
      <c r="G4" s="176"/>
      <c r="H4" s="176"/>
      <c r="I4" s="119"/>
      <c r="J4" s="176" t="s">
        <v>1</v>
      </c>
      <c r="K4" s="176"/>
      <c r="L4" s="176"/>
    </row>
    <row r="5" spans="1:12" ht="18" customHeight="1">
      <c r="A5" s="92"/>
      <c r="C5" s="92"/>
      <c r="D5" s="120"/>
      <c r="E5" s="120"/>
      <c r="F5" s="176" t="s">
        <v>2</v>
      </c>
      <c r="G5" s="176"/>
      <c r="H5" s="176"/>
      <c r="I5" s="93"/>
      <c r="J5" s="176" t="s">
        <v>2</v>
      </c>
      <c r="K5" s="176"/>
      <c r="L5" s="176"/>
    </row>
    <row r="6" spans="1:12" s="16" customFormat="1" ht="18" customHeight="1">
      <c r="A6" s="15"/>
      <c r="C6" s="15"/>
      <c r="D6" s="121"/>
      <c r="E6" s="121"/>
      <c r="F6" s="178" t="s">
        <v>71</v>
      </c>
      <c r="G6" s="178"/>
      <c r="H6" s="178"/>
      <c r="I6" s="122"/>
      <c r="J6" s="178" t="s">
        <v>71</v>
      </c>
      <c r="K6" s="178"/>
      <c r="L6" s="178"/>
    </row>
    <row r="7" spans="1:12" ht="18" customHeight="1">
      <c r="A7" s="92"/>
      <c r="C7" s="92"/>
      <c r="D7" s="22"/>
      <c r="E7" s="22"/>
      <c r="F7" s="182" t="s">
        <v>151</v>
      </c>
      <c r="G7" s="183"/>
      <c r="H7" s="183"/>
      <c r="I7" s="20"/>
      <c r="J7" s="182" t="s">
        <v>151</v>
      </c>
      <c r="K7" s="183"/>
      <c r="L7" s="183"/>
    </row>
    <row r="8" spans="1:12" ht="18" customHeight="1">
      <c r="A8" s="92"/>
      <c r="C8" s="92"/>
      <c r="D8" s="22" t="s">
        <v>4</v>
      </c>
      <c r="E8" s="22"/>
      <c r="F8" s="19">
        <v>2020</v>
      </c>
      <c r="G8" s="20"/>
      <c r="H8" s="19">
        <v>2019</v>
      </c>
      <c r="I8" s="169"/>
      <c r="J8" s="19">
        <v>2020</v>
      </c>
      <c r="K8" s="20"/>
      <c r="L8" s="19">
        <v>2019</v>
      </c>
    </row>
    <row r="9" spans="1:12" s="94" customFormat="1" ht="18" customHeight="1">
      <c r="A9" s="111"/>
      <c r="C9" s="111"/>
      <c r="D9" s="120"/>
      <c r="E9" s="120"/>
      <c r="F9" s="177" t="s">
        <v>73</v>
      </c>
      <c r="G9" s="177"/>
      <c r="H9" s="177"/>
      <c r="I9" s="177"/>
      <c r="J9" s="177"/>
      <c r="K9" s="177"/>
      <c r="L9" s="177"/>
    </row>
    <row r="10" spans="1:12" ht="18" customHeight="1">
      <c r="A10" s="109" t="s">
        <v>53</v>
      </c>
      <c r="D10" s="123"/>
      <c r="E10" s="123"/>
      <c r="F10" s="124"/>
      <c r="G10" s="23"/>
      <c r="H10" s="124"/>
      <c r="I10" s="23"/>
      <c r="J10" s="125"/>
      <c r="K10" s="23"/>
      <c r="L10" s="125"/>
    </row>
    <row r="11" spans="1:12" ht="18" customHeight="1">
      <c r="A11" s="90" t="s">
        <v>72</v>
      </c>
      <c r="D11" s="126"/>
      <c r="E11" s="126"/>
      <c r="F11" s="79">
        <v>1360827</v>
      </c>
      <c r="G11" s="124"/>
      <c r="H11" s="79">
        <v>1741260</v>
      </c>
      <c r="I11" s="127"/>
      <c r="J11" s="79">
        <v>581222</v>
      </c>
      <c r="K11" s="124"/>
      <c r="L11" s="79">
        <v>90292</v>
      </c>
    </row>
    <row r="12" spans="1:12" ht="18" customHeight="1">
      <c r="A12" s="128" t="s">
        <v>94</v>
      </c>
      <c r="G12" s="124"/>
      <c r="I12" s="129"/>
      <c r="K12" s="124"/>
    </row>
    <row r="13" spans="1:12" ht="18" customHeight="1">
      <c r="A13" s="1" t="s">
        <v>188</v>
      </c>
      <c r="F13" s="79">
        <v>150969</v>
      </c>
      <c r="G13" s="104"/>
      <c r="H13" s="79">
        <v>300488</v>
      </c>
      <c r="I13" s="130"/>
      <c r="J13" s="131">
        <v>1470</v>
      </c>
      <c r="K13" s="104"/>
      <c r="L13" s="131">
        <v>5432</v>
      </c>
    </row>
    <row r="14" spans="1:12" ht="18" customHeight="1">
      <c r="A14" s="1" t="s">
        <v>36</v>
      </c>
      <c r="F14" s="79">
        <v>360434</v>
      </c>
      <c r="G14" s="124"/>
      <c r="H14" s="79">
        <v>375554</v>
      </c>
      <c r="I14" s="129"/>
      <c r="J14" s="79">
        <v>771</v>
      </c>
      <c r="K14" s="124"/>
      <c r="L14" s="79">
        <v>0</v>
      </c>
    </row>
    <row r="15" spans="1:12" ht="18" customHeight="1">
      <c r="A15" s="1" t="s">
        <v>54</v>
      </c>
      <c r="F15" s="79">
        <v>351630</v>
      </c>
      <c r="G15" s="124"/>
      <c r="H15" s="79">
        <v>299702</v>
      </c>
      <c r="I15" s="129"/>
      <c r="J15" s="79">
        <v>9029</v>
      </c>
      <c r="K15" s="124"/>
      <c r="L15" s="79">
        <v>6387</v>
      </c>
    </row>
    <row r="16" spans="1:12" ht="18" customHeight="1">
      <c r="A16" s="1" t="s">
        <v>119</v>
      </c>
      <c r="F16" s="79">
        <v>88847</v>
      </c>
      <c r="G16" s="124"/>
      <c r="H16" s="79">
        <v>65626</v>
      </c>
      <c r="I16" s="129"/>
      <c r="J16" s="79">
        <v>670</v>
      </c>
      <c r="K16" s="124"/>
      <c r="L16" s="79">
        <v>739</v>
      </c>
    </row>
    <row r="17" spans="1:12" ht="18" customHeight="1">
      <c r="A17" s="1" t="s">
        <v>223</v>
      </c>
      <c r="D17" s="115">
        <v>13</v>
      </c>
      <c r="F17" s="79">
        <v>979</v>
      </c>
      <c r="G17" s="124"/>
      <c r="H17" s="79">
        <v>0</v>
      </c>
      <c r="I17" s="129"/>
      <c r="J17" s="79">
        <v>1004</v>
      </c>
      <c r="K17" s="124"/>
      <c r="L17" s="79">
        <v>0</v>
      </c>
    </row>
    <row r="18" spans="1:12" ht="18" customHeight="1">
      <c r="A18" s="1" t="s">
        <v>224</v>
      </c>
      <c r="F18" s="79">
        <v>621601</v>
      </c>
      <c r="G18" s="124"/>
      <c r="H18" s="79">
        <v>-41079</v>
      </c>
      <c r="I18" s="129"/>
      <c r="J18" s="79">
        <v>-131093</v>
      </c>
      <c r="K18" s="124"/>
      <c r="L18" s="79">
        <v>21611</v>
      </c>
    </row>
    <row r="19" spans="1:12" ht="18" customHeight="1">
      <c r="A19" s="1" t="s">
        <v>225</v>
      </c>
      <c r="F19" s="79">
        <v>-349845</v>
      </c>
      <c r="G19" s="104"/>
      <c r="H19" s="70">
        <v>105461</v>
      </c>
      <c r="I19" s="70"/>
      <c r="J19" s="70">
        <v>0</v>
      </c>
      <c r="K19" s="70"/>
      <c r="L19" s="70">
        <v>0</v>
      </c>
    </row>
    <row r="20" spans="1:12" ht="18" customHeight="1">
      <c r="A20" s="1" t="s">
        <v>226</v>
      </c>
      <c r="F20" s="79">
        <v>400</v>
      </c>
      <c r="G20" s="104"/>
      <c r="H20" s="79">
        <v>-367</v>
      </c>
      <c r="I20" s="130"/>
      <c r="J20" s="131">
        <v>470</v>
      </c>
      <c r="K20" s="104"/>
      <c r="L20" s="131">
        <v>-255</v>
      </c>
    </row>
    <row r="21" spans="1:12" ht="18" customHeight="1">
      <c r="A21" s="1" t="s">
        <v>249</v>
      </c>
      <c r="F21" s="79">
        <v>-375</v>
      </c>
      <c r="G21" s="104"/>
      <c r="H21" s="79">
        <v>0</v>
      </c>
      <c r="I21" s="130"/>
      <c r="J21" s="131">
        <v>-375</v>
      </c>
      <c r="K21" s="104"/>
      <c r="L21" s="131">
        <v>0</v>
      </c>
    </row>
    <row r="22" spans="1:12" ht="18" customHeight="1">
      <c r="A22" s="1" t="s">
        <v>227</v>
      </c>
      <c r="F22" s="79">
        <v>-38496</v>
      </c>
      <c r="G22" s="104"/>
      <c r="H22" s="79">
        <v>-23628</v>
      </c>
      <c r="I22" s="130"/>
      <c r="J22" s="131">
        <v>0</v>
      </c>
      <c r="K22" s="104"/>
      <c r="L22" s="131">
        <v>0</v>
      </c>
    </row>
    <row r="23" spans="1:12" ht="18" customHeight="1">
      <c r="A23" s="1" t="s">
        <v>250</v>
      </c>
      <c r="G23" s="124"/>
      <c r="I23" s="129"/>
      <c r="K23" s="124"/>
    </row>
    <row r="24" spans="1:12" ht="18" customHeight="1">
      <c r="A24" s="1" t="s">
        <v>194</v>
      </c>
      <c r="B24" s="90" t="s">
        <v>228</v>
      </c>
      <c r="D24" s="115">
        <v>5</v>
      </c>
      <c r="F24" s="79">
        <v>-1480640</v>
      </c>
      <c r="G24" s="124"/>
      <c r="H24" s="79">
        <v>-1081128</v>
      </c>
      <c r="I24" s="129"/>
      <c r="J24" s="79">
        <v>0</v>
      </c>
      <c r="K24" s="124"/>
      <c r="L24" s="79">
        <v>0</v>
      </c>
    </row>
    <row r="25" spans="1:12" ht="18" customHeight="1">
      <c r="A25" s="1" t="s">
        <v>144</v>
      </c>
      <c r="F25" s="79">
        <v>33051</v>
      </c>
      <c r="G25" s="124"/>
      <c r="H25" s="79">
        <v>9102</v>
      </c>
      <c r="I25" s="129"/>
      <c r="J25" s="79">
        <v>0</v>
      </c>
      <c r="K25" s="124"/>
      <c r="L25" s="79">
        <v>0</v>
      </c>
    </row>
    <row r="26" spans="1:12" ht="18" customHeight="1">
      <c r="A26" s="1" t="s">
        <v>241</v>
      </c>
      <c r="F26" s="79">
        <v>251241</v>
      </c>
      <c r="G26" s="124"/>
      <c r="H26" s="79">
        <v>-25565</v>
      </c>
      <c r="I26" s="129"/>
      <c r="J26" s="79">
        <v>0</v>
      </c>
      <c r="K26" s="124"/>
      <c r="L26" s="79">
        <v>0</v>
      </c>
    </row>
    <row r="27" spans="1:12" ht="18" customHeight="1">
      <c r="A27" s="1" t="s">
        <v>32</v>
      </c>
      <c r="F27" s="79">
        <v>0</v>
      </c>
      <c r="G27" s="124"/>
      <c r="H27" s="79">
        <v>0</v>
      </c>
      <c r="I27" s="129"/>
      <c r="J27" s="79">
        <v>-537752</v>
      </c>
      <c r="K27" s="124"/>
      <c r="L27" s="79">
        <v>-187983</v>
      </c>
    </row>
    <row r="28" spans="1:12" ht="18" customHeight="1">
      <c r="A28" s="1" t="s">
        <v>33</v>
      </c>
      <c r="F28" s="79">
        <v>-33418</v>
      </c>
      <c r="G28" s="124"/>
      <c r="H28" s="79">
        <v>-55279</v>
      </c>
      <c r="I28" s="129"/>
      <c r="J28" s="79">
        <v>-30628</v>
      </c>
      <c r="K28" s="124"/>
      <c r="L28" s="79">
        <v>-35986</v>
      </c>
    </row>
    <row r="29" spans="1:12" ht="18" customHeight="1">
      <c r="F29" s="132">
        <f>SUM(F11:F28)</f>
        <v>1317205</v>
      </c>
      <c r="G29" s="124"/>
      <c r="H29" s="132">
        <f>SUM(H11:H28)</f>
        <v>1670147</v>
      </c>
      <c r="I29" s="129"/>
      <c r="J29" s="132">
        <f>SUM(J11:J28)</f>
        <v>-105212</v>
      </c>
      <c r="K29" s="124"/>
      <c r="L29" s="132">
        <f>SUM(L11:L28)</f>
        <v>-99763</v>
      </c>
    </row>
    <row r="30" spans="1:12" ht="18" customHeight="1">
      <c r="A30" s="128" t="s">
        <v>55</v>
      </c>
      <c r="F30" s="90"/>
      <c r="G30" s="129"/>
      <c r="H30" s="90"/>
      <c r="I30" s="129"/>
      <c r="K30" s="124"/>
    </row>
    <row r="31" spans="1:12" ht="18" customHeight="1">
      <c r="A31" s="1" t="s">
        <v>235</v>
      </c>
      <c r="F31" s="79">
        <v>-2084446</v>
      </c>
      <c r="G31" s="129"/>
      <c r="H31" s="79">
        <v>-2242097</v>
      </c>
      <c r="I31" s="129"/>
      <c r="J31" s="79">
        <v>0</v>
      </c>
      <c r="K31" s="124"/>
      <c r="L31" s="79">
        <v>0</v>
      </c>
    </row>
    <row r="32" spans="1:12" ht="18" customHeight="1">
      <c r="A32" s="1" t="s">
        <v>196</v>
      </c>
      <c r="F32" s="79">
        <v>-18681</v>
      </c>
      <c r="G32" s="129"/>
      <c r="H32" s="79">
        <v>204281</v>
      </c>
      <c r="I32" s="129"/>
      <c r="J32" s="79">
        <v>0</v>
      </c>
      <c r="K32" s="124"/>
      <c r="L32" s="79">
        <v>0</v>
      </c>
    </row>
    <row r="33" spans="1:12" ht="18" customHeight="1">
      <c r="A33" s="67" t="s">
        <v>130</v>
      </c>
      <c r="B33" s="67"/>
      <c r="C33" s="67"/>
      <c r="D33" s="67"/>
      <c r="E33" s="67"/>
      <c r="F33" s="79">
        <v>1812</v>
      </c>
      <c r="G33" s="129"/>
      <c r="H33" s="79">
        <v>252930</v>
      </c>
      <c r="I33" s="129"/>
      <c r="J33" s="79">
        <v>-9415</v>
      </c>
      <c r="K33" s="124"/>
      <c r="L33" s="79">
        <v>-2135</v>
      </c>
    </row>
    <row r="34" spans="1:12" ht="18" customHeight="1">
      <c r="A34" s="1" t="s">
        <v>133</v>
      </c>
      <c r="F34" s="79">
        <v>-8263</v>
      </c>
      <c r="G34" s="129"/>
      <c r="H34" s="79">
        <v>9044</v>
      </c>
      <c r="I34" s="129"/>
      <c r="J34" s="79">
        <v>-14400</v>
      </c>
      <c r="K34" s="124"/>
      <c r="L34" s="79">
        <v>8042</v>
      </c>
    </row>
    <row r="35" spans="1:12" ht="18" customHeight="1">
      <c r="A35" s="67" t="s">
        <v>199</v>
      </c>
      <c r="B35" s="67"/>
      <c r="C35" s="67"/>
      <c r="D35" s="67"/>
      <c r="E35" s="67"/>
      <c r="F35" s="79">
        <v>822803</v>
      </c>
      <c r="G35" s="129"/>
      <c r="H35" s="79">
        <v>418177</v>
      </c>
      <c r="I35" s="129"/>
      <c r="J35" s="79">
        <v>0</v>
      </c>
      <c r="K35" s="124"/>
      <c r="L35" s="79">
        <v>0</v>
      </c>
    </row>
    <row r="36" spans="1:12" ht="18" customHeight="1">
      <c r="A36" s="1" t="s">
        <v>7</v>
      </c>
      <c r="F36" s="79">
        <v>27060</v>
      </c>
      <c r="G36" s="129"/>
      <c r="H36" s="79">
        <v>62151</v>
      </c>
      <c r="I36" s="129"/>
      <c r="J36" s="79">
        <v>0</v>
      </c>
      <c r="K36" s="124"/>
      <c r="L36" s="79">
        <v>0</v>
      </c>
    </row>
    <row r="37" spans="1:12" ht="18" customHeight="1">
      <c r="A37" s="1" t="s">
        <v>68</v>
      </c>
      <c r="F37" s="79">
        <v>9633</v>
      </c>
      <c r="G37" s="129"/>
      <c r="H37" s="79">
        <v>-561736</v>
      </c>
      <c r="I37" s="129"/>
      <c r="J37" s="79">
        <v>-86</v>
      </c>
      <c r="K37" s="124"/>
      <c r="L37" s="79">
        <v>422</v>
      </c>
    </row>
    <row r="38" spans="1:12" ht="18" customHeight="1">
      <c r="A38" s="1" t="s">
        <v>200</v>
      </c>
      <c r="F38" s="79">
        <v>-881390</v>
      </c>
      <c r="G38" s="129"/>
      <c r="H38" s="79">
        <v>1512078</v>
      </c>
      <c r="I38" s="129"/>
      <c r="J38" s="79">
        <v>0</v>
      </c>
      <c r="K38" s="124"/>
      <c r="L38" s="79">
        <v>0</v>
      </c>
    </row>
    <row r="39" spans="1:12" ht="18" customHeight="1">
      <c r="A39" s="67" t="s">
        <v>132</v>
      </c>
      <c r="B39" s="67"/>
      <c r="C39" s="67"/>
      <c r="D39" s="67"/>
      <c r="E39" s="67"/>
      <c r="F39" s="79">
        <v>-774124</v>
      </c>
      <c r="G39" s="129"/>
      <c r="H39" s="79">
        <v>-400163</v>
      </c>
      <c r="I39" s="129"/>
      <c r="J39" s="79">
        <v>-127942</v>
      </c>
      <c r="K39" s="124"/>
      <c r="L39" s="79">
        <v>-178296</v>
      </c>
    </row>
    <row r="40" spans="1:12" ht="18" customHeight="1">
      <c r="A40" s="67" t="s">
        <v>246</v>
      </c>
      <c r="B40" s="67"/>
      <c r="C40" s="67"/>
      <c r="D40" s="67"/>
      <c r="E40" s="67"/>
      <c r="F40" s="79">
        <v>41311</v>
      </c>
      <c r="G40" s="129"/>
      <c r="H40" s="79">
        <v>80831</v>
      </c>
      <c r="I40" s="129"/>
      <c r="J40" s="79">
        <v>-333</v>
      </c>
      <c r="K40" s="124"/>
      <c r="L40" s="79">
        <v>-358</v>
      </c>
    </row>
    <row r="41" spans="1:12" ht="18" customHeight="1">
      <c r="A41" s="67" t="s">
        <v>96</v>
      </c>
      <c r="B41" s="67"/>
      <c r="C41" s="67"/>
      <c r="D41" s="67"/>
      <c r="E41" s="67"/>
      <c r="F41" s="79">
        <v>4801</v>
      </c>
      <c r="G41" s="129"/>
      <c r="H41" s="79">
        <v>-20020</v>
      </c>
      <c r="I41" s="129"/>
      <c r="J41" s="79">
        <v>4758</v>
      </c>
      <c r="K41" s="124"/>
      <c r="L41" s="79">
        <v>-22197</v>
      </c>
    </row>
    <row r="42" spans="1:12" ht="18" customHeight="1">
      <c r="A42" s="1" t="s">
        <v>106</v>
      </c>
      <c r="B42" s="133"/>
      <c r="C42" s="133"/>
      <c r="F42" s="134">
        <v>1291</v>
      </c>
      <c r="G42" s="129"/>
      <c r="H42" s="134">
        <v>1278</v>
      </c>
      <c r="I42" s="129"/>
      <c r="J42" s="134">
        <v>0</v>
      </c>
      <c r="K42" s="124"/>
      <c r="L42" s="134">
        <v>0</v>
      </c>
    </row>
    <row r="43" spans="1:12" ht="18" customHeight="1">
      <c r="A43" s="90" t="s">
        <v>84</v>
      </c>
      <c r="F43" s="79">
        <f>SUM(F29:F42)</f>
        <v>-1540988</v>
      </c>
      <c r="G43" s="79"/>
      <c r="H43" s="79">
        <f>SUM(H29:H42)</f>
        <v>986901</v>
      </c>
      <c r="I43" s="79"/>
      <c r="J43" s="79">
        <f>SUM(J29:J42)</f>
        <v>-252630</v>
      </c>
      <c r="K43" s="79"/>
      <c r="L43" s="79">
        <f>SUM(L29:L42)</f>
        <v>-294285</v>
      </c>
    </row>
    <row r="44" spans="1:12" ht="18" customHeight="1">
      <c r="A44" s="1" t="s">
        <v>248</v>
      </c>
      <c r="F44" s="79">
        <v>-83653</v>
      </c>
      <c r="G44" s="119"/>
      <c r="H44" s="79">
        <v>-87421</v>
      </c>
      <c r="I44" s="119"/>
      <c r="J44" s="79">
        <v>-3197</v>
      </c>
      <c r="K44" s="124"/>
      <c r="L44" s="79">
        <v>-2453</v>
      </c>
    </row>
    <row r="45" spans="1:12" s="92" customFormat="1" ht="18" customHeight="1">
      <c r="A45" s="92" t="s">
        <v>74</v>
      </c>
      <c r="D45" s="135"/>
      <c r="E45" s="135"/>
      <c r="F45" s="136">
        <f>SUM(F43:F44)</f>
        <v>-1624641</v>
      </c>
      <c r="G45" s="137"/>
      <c r="H45" s="136">
        <f>SUM(H43:H44)</f>
        <v>899480</v>
      </c>
      <c r="I45" s="137"/>
      <c r="J45" s="136">
        <f>SUM(J43:J44)</f>
        <v>-255827</v>
      </c>
      <c r="K45" s="137"/>
      <c r="L45" s="136">
        <f>SUM(L43:L44)</f>
        <v>-296738</v>
      </c>
    </row>
    <row r="46" spans="1:12" ht="18" customHeight="1">
      <c r="G46" s="138"/>
      <c r="I46" s="139"/>
      <c r="K46" s="138"/>
    </row>
    <row r="47" spans="1:12" s="1" customFormat="1" ht="18" customHeight="1">
      <c r="A47" s="173" t="s">
        <v>139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</row>
    <row r="48" spans="1:12" s="116" customFormat="1" ht="18" customHeight="1">
      <c r="A48" s="181" t="s">
        <v>93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68"/>
    </row>
    <row r="49" spans="1:12" ht="9.9499999999999993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</row>
    <row r="50" spans="1:12" ht="18" customHeight="1">
      <c r="A50" s="92"/>
      <c r="B50" s="92"/>
      <c r="C50" s="92"/>
      <c r="D50" s="118"/>
      <c r="E50" s="118"/>
      <c r="F50" s="176" t="s">
        <v>0</v>
      </c>
      <c r="G50" s="176"/>
      <c r="H50" s="176"/>
      <c r="I50" s="119"/>
      <c r="J50" s="176" t="s">
        <v>1</v>
      </c>
      <c r="K50" s="176"/>
      <c r="L50" s="176"/>
    </row>
    <row r="51" spans="1:12" ht="18" customHeight="1">
      <c r="A51" s="92"/>
      <c r="C51" s="92"/>
      <c r="D51" s="120"/>
      <c r="E51" s="120"/>
      <c r="F51" s="176" t="s">
        <v>2</v>
      </c>
      <c r="G51" s="176"/>
      <c r="H51" s="176"/>
      <c r="I51" s="93"/>
      <c r="J51" s="176" t="s">
        <v>2</v>
      </c>
      <c r="K51" s="176"/>
      <c r="L51" s="176"/>
    </row>
    <row r="52" spans="1:12" s="16" customFormat="1" ht="18" customHeight="1">
      <c r="A52" s="15"/>
      <c r="C52" s="15"/>
      <c r="D52" s="121"/>
      <c r="E52" s="121"/>
      <c r="F52" s="178" t="s">
        <v>71</v>
      </c>
      <c r="G52" s="178"/>
      <c r="H52" s="178"/>
      <c r="I52" s="122"/>
      <c r="J52" s="178" t="s">
        <v>71</v>
      </c>
      <c r="K52" s="178"/>
      <c r="L52" s="178"/>
    </row>
    <row r="53" spans="1:12" s="16" customFormat="1" ht="18" customHeight="1">
      <c r="A53" s="15"/>
      <c r="C53" s="15"/>
      <c r="D53" s="121"/>
      <c r="E53" s="121"/>
      <c r="F53" s="182" t="s">
        <v>151</v>
      </c>
      <c r="G53" s="183"/>
      <c r="H53" s="183"/>
      <c r="I53" s="20"/>
      <c r="J53" s="182" t="s">
        <v>151</v>
      </c>
      <c r="K53" s="183"/>
      <c r="L53" s="183"/>
    </row>
    <row r="54" spans="1:12" ht="18" customHeight="1">
      <c r="A54" s="92"/>
      <c r="C54" s="92"/>
      <c r="D54" s="22" t="s">
        <v>4</v>
      </c>
      <c r="E54" s="22"/>
      <c r="F54" s="19">
        <v>2020</v>
      </c>
      <c r="G54" s="20"/>
      <c r="H54" s="19">
        <v>2019</v>
      </c>
      <c r="I54" s="169"/>
      <c r="J54" s="19">
        <v>2020</v>
      </c>
      <c r="K54" s="20"/>
      <c r="L54" s="19">
        <v>2019</v>
      </c>
    </row>
    <row r="55" spans="1:12" s="94" customFormat="1" ht="18" customHeight="1">
      <c r="A55" s="111"/>
      <c r="C55" s="111"/>
      <c r="D55" s="120"/>
      <c r="E55" s="120"/>
      <c r="F55" s="177" t="s">
        <v>73</v>
      </c>
      <c r="G55" s="177"/>
      <c r="H55" s="177"/>
      <c r="I55" s="177"/>
      <c r="J55" s="177"/>
      <c r="K55" s="177"/>
      <c r="L55" s="177"/>
    </row>
    <row r="56" spans="1:12" ht="18" customHeight="1">
      <c r="A56" s="109" t="s">
        <v>56</v>
      </c>
      <c r="D56" s="140"/>
      <c r="E56" s="140"/>
      <c r="G56" s="129"/>
      <c r="I56" s="129"/>
      <c r="K56" s="124"/>
    </row>
    <row r="57" spans="1:12" ht="18" customHeight="1">
      <c r="A57" s="90" t="s">
        <v>242</v>
      </c>
      <c r="D57" s="140"/>
      <c r="E57" s="140"/>
      <c r="F57" s="79">
        <v>3698906</v>
      </c>
      <c r="G57" s="129"/>
      <c r="H57" s="79">
        <v>1166559</v>
      </c>
      <c r="I57" s="129"/>
      <c r="J57" s="79">
        <v>10100</v>
      </c>
      <c r="K57" s="124"/>
      <c r="L57" s="79">
        <v>1559</v>
      </c>
    </row>
    <row r="58" spans="1:12" ht="18" customHeight="1">
      <c r="A58" s="90" t="s">
        <v>243</v>
      </c>
      <c r="D58" s="140">
        <v>4</v>
      </c>
      <c r="E58" s="140"/>
      <c r="F58" s="79">
        <v>0</v>
      </c>
      <c r="G58" s="129"/>
      <c r="H58" s="79">
        <v>0</v>
      </c>
      <c r="I58" s="129"/>
      <c r="J58" s="79">
        <v>314000</v>
      </c>
      <c r="K58" s="124"/>
      <c r="L58" s="79">
        <v>0</v>
      </c>
    </row>
    <row r="59" spans="1:12" ht="18" customHeight="1">
      <c r="A59" s="90" t="s">
        <v>184</v>
      </c>
      <c r="D59" s="140">
        <v>4</v>
      </c>
      <c r="E59" s="140"/>
      <c r="F59" s="79">
        <v>-5000</v>
      </c>
      <c r="G59" s="129"/>
      <c r="H59" s="79">
        <v>0</v>
      </c>
      <c r="I59" s="129"/>
      <c r="J59" s="79">
        <v>-305000</v>
      </c>
      <c r="K59" s="124"/>
      <c r="L59" s="79">
        <v>0</v>
      </c>
    </row>
    <row r="60" spans="1:12" ht="18" customHeight="1">
      <c r="A60" s="90" t="s">
        <v>244</v>
      </c>
      <c r="D60" s="140">
        <v>6</v>
      </c>
      <c r="E60" s="140"/>
      <c r="F60" s="70">
        <v>1960</v>
      </c>
      <c r="G60" s="129"/>
      <c r="H60" s="79">
        <v>0</v>
      </c>
      <c r="I60" s="129"/>
      <c r="J60" s="79">
        <v>1960</v>
      </c>
      <c r="K60" s="124"/>
      <c r="L60" s="79">
        <v>0</v>
      </c>
    </row>
    <row r="61" spans="1:12" ht="18" customHeight="1">
      <c r="A61" s="90" t="s">
        <v>253</v>
      </c>
      <c r="D61" s="140"/>
      <c r="E61" s="140"/>
      <c r="F61" s="70">
        <v>-3766</v>
      </c>
      <c r="G61" s="129"/>
      <c r="H61" s="79">
        <v>0</v>
      </c>
      <c r="I61" s="129"/>
      <c r="J61" s="79">
        <v>0</v>
      </c>
      <c r="K61" s="124"/>
      <c r="L61" s="79">
        <v>0</v>
      </c>
    </row>
    <row r="62" spans="1:12" ht="18" customHeight="1">
      <c r="A62" s="90" t="s">
        <v>245</v>
      </c>
      <c r="D62" s="140">
        <v>5</v>
      </c>
      <c r="E62" s="140"/>
      <c r="F62" s="70">
        <v>-196906</v>
      </c>
      <c r="G62" s="79"/>
      <c r="H62" s="70">
        <v>-83370</v>
      </c>
      <c r="I62" s="79"/>
      <c r="J62" s="70">
        <v>0</v>
      </c>
      <c r="K62" s="124"/>
      <c r="L62" s="70">
        <v>-83370</v>
      </c>
    </row>
    <row r="63" spans="1:12" ht="18" customHeight="1">
      <c r="A63" s="90" t="s">
        <v>140</v>
      </c>
      <c r="D63" s="140"/>
      <c r="E63" s="140"/>
      <c r="F63" s="70">
        <v>0</v>
      </c>
      <c r="G63" s="79"/>
      <c r="H63" s="70">
        <v>-254478</v>
      </c>
      <c r="I63" s="79"/>
      <c r="J63" s="70">
        <v>0</v>
      </c>
      <c r="K63" s="124"/>
      <c r="L63" s="70">
        <v>0</v>
      </c>
    </row>
    <row r="64" spans="1:12" ht="18" customHeight="1">
      <c r="A64" s="90" t="s">
        <v>251</v>
      </c>
      <c r="D64" s="140"/>
      <c r="E64" s="140"/>
      <c r="F64" s="79">
        <v>-1775910</v>
      </c>
      <c r="G64" s="129"/>
      <c r="H64" s="79">
        <v>-139490</v>
      </c>
      <c r="I64" s="129"/>
      <c r="J64" s="79">
        <v>0</v>
      </c>
      <c r="K64" s="124"/>
      <c r="L64" s="79">
        <v>-2166</v>
      </c>
    </row>
    <row r="65" spans="1:12" ht="18" customHeight="1">
      <c r="A65" s="90" t="s">
        <v>145</v>
      </c>
      <c r="D65" s="140"/>
      <c r="E65" s="140"/>
      <c r="F65" s="79">
        <v>0</v>
      </c>
      <c r="G65" s="129"/>
      <c r="H65" s="79">
        <v>-589</v>
      </c>
      <c r="I65" s="129"/>
      <c r="J65" s="79">
        <v>0</v>
      </c>
      <c r="K65" s="124"/>
      <c r="L65" s="79">
        <v>-225</v>
      </c>
    </row>
    <row r="66" spans="1:12" ht="18" customHeight="1">
      <c r="A66" s="90" t="s">
        <v>58</v>
      </c>
      <c r="D66" s="140"/>
      <c r="E66" s="140"/>
      <c r="F66" s="79">
        <v>516142</v>
      </c>
      <c r="G66" s="129"/>
      <c r="H66" s="79">
        <v>1585413</v>
      </c>
      <c r="I66" s="129"/>
      <c r="J66" s="79">
        <v>538352</v>
      </c>
      <c r="K66" s="124"/>
      <c r="L66" s="79">
        <v>200801</v>
      </c>
    </row>
    <row r="67" spans="1:12" ht="18" customHeight="1">
      <c r="A67" s="90" t="s">
        <v>57</v>
      </c>
      <c r="D67" s="140"/>
      <c r="E67" s="140"/>
      <c r="F67" s="79">
        <v>37692</v>
      </c>
      <c r="G67" s="129"/>
      <c r="H67" s="79">
        <v>54945</v>
      </c>
      <c r="I67" s="129"/>
      <c r="J67" s="79">
        <v>9672</v>
      </c>
      <c r="K67" s="124"/>
      <c r="L67" s="79">
        <v>24385</v>
      </c>
    </row>
    <row r="68" spans="1:12" s="92" customFormat="1" ht="18" customHeight="1">
      <c r="A68" s="63" t="s">
        <v>229</v>
      </c>
      <c r="D68" s="135"/>
      <c r="E68" s="135"/>
      <c r="F68" s="136">
        <f>SUM(F57:F67)</f>
        <v>2273118</v>
      </c>
      <c r="G68" s="101"/>
      <c r="H68" s="136">
        <f>SUM(H57:H67)</f>
        <v>2328990</v>
      </c>
      <c r="I68" s="101"/>
      <c r="J68" s="136">
        <f>SUM(J57:J67)</f>
        <v>569084</v>
      </c>
      <c r="K68" s="141"/>
      <c r="L68" s="136">
        <f>SUM(L57:L67)</f>
        <v>140984</v>
      </c>
    </row>
    <row r="69" spans="1:12" ht="9.9499999999999993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</row>
    <row r="70" spans="1:12" ht="18" customHeight="1">
      <c r="A70" s="109" t="s">
        <v>59</v>
      </c>
      <c r="G70" s="129"/>
      <c r="I70" s="129"/>
      <c r="K70" s="124"/>
    </row>
    <row r="71" spans="1:12" ht="18" customHeight="1">
      <c r="A71" s="142" t="s">
        <v>233</v>
      </c>
      <c r="D71" s="140"/>
      <c r="E71" s="140"/>
      <c r="F71" s="79">
        <v>2111956</v>
      </c>
      <c r="G71" s="129"/>
      <c r="H71" s="79">
        <v>260664</v>
      </c>
      <c r="I71" s="129"/>
      <c r="J71" s="79">
        <v>0</v>
      </c>
      <c r="K71" s="124"/>
      <c r="L71" s="79">
        <v>0</v>
      </c>
    </row>
    <row r="72" spans="1:12" ht="18" customHeight="1">
      <c r="A72" s="142" t="s">
        <v>230</v>
      </c>
      <c r="B72" s="133"/>
      <c r="C72" s="133"/>
      <c r="F72" s="79">
        <v>-641752</v>
      </c>
      <c r="G72" s="129"/>
      <c r="H72" s="79">
        <v>-114688</v>
      </c>
      <c r="I72" s="129"/>
      <c r="J72" s="79">
        <v>0</v>
      </c>
      <c r="K72" s="124"/>
      <c r="L72" s="79">
        <v>0</v>
      </c>
    </row>
    <row r="73" spans="1:12" ht="18" customHeight="1">
      <c r="A73" s="142" t="s">
        <v>97</v>
      </c>
      <c r="F73" s="79">
        <v>1018640</v>
      </c>
      <c r="G73" s="129"/>
      <c r="H73" s="79">
        <v>0</v>
      </c>
      <c r="I73" s="129"/>
      <c r="J73" s="79">
        <v>0</v>
      </c>
      <c r="K73" s="124"/>
      <c r="L73" s="79">
        <v>0</v>
      </c>
    </row>
    <row r="74" spans="1:12" ht="18" customHeight="1">
      <c r="A74" s="142" t="s">
        <v>138</v>
      </c>
      <c r="B74" s="133"/>
      <c r="C74" s="133"/>
      <c r="F74" s="79">
        <v>-184114</v>
      </c>
      <c r="G74" s="129"/>
      <c r="H74" s="79">
        <v>0</v>
      </c>
      <c r="I74" s="129"/>
      <c r="J74" s="79">
        <v>0</v>
      </c>
      <c r="K74" s="124"/>
      <c r="L74" s="79">
        <v>0</v>
      </c>
    </row>
    <row r="75" spans="1:12" ht="18" customHeight="1">
      <c r="A75" s="142" t="s">
        <v>231</v>
      </c>
      <c r="D75" s="115">
        <v>10</v>
      </c>
      <c r="F75" s="79">
        <v>-10587</v>
      </c>
      <c r="G75" s="129"/>
      <c r="H75" s="79">
        <v>-313</v>
      </c>
      <c r="I75" s="129"/>
      <c r="J75" s="79">
        <v>-4346</v>
      </c>
      <c r="K75" s="124"/>
      <c r="L75" s="79">
        <v>0</v>
      </c>
    </row>
    <row r="76" spans="1:12" ht="18" customHeight="1">
      <c r="A76" s="142" t="s">
        <v>91</v>
      </c>
      <c r="F76" s="79">
        <v>-969</v>
      </c>
      <c r="G76" s="119"/>
      <c r="H76" s="79">
        <v>-406</v>
      </c>
      <c r="I76" s="119"/>
      <c r="J76" s="79">
        <v>-969</v>
      </c>
      <c r="K76" s="124"/>
      <c r="L76" s="79">
        <v>-406</v>
      </c>
    </row>
    <row r="77" spans="1:12" ht="18" customHeight="1">
      <c r="A77" s="90" t="s">
        <v>60</v>
      </c>
      <c r="F77" s="79">
        <v>-542931</v>
      </c>
      <c r="G77" s="119"/>
      <c r="H77" s="79">
        <v>-514400</v>
      </c>
      <c r="I77" s="119"/>
      <c r="J77" s="79">
        <v>0</v>
      </c>
      <c r="K77" s="124"/>
      <c r="L77" s="79">
        <v>0</v>
      </c>
    </row>
    <row r="78" spans="1:12" s="92" customFormat="1" ht="18" customHeight="1">
      <c r="A78" s="63" t="s">
        <v>75</v>
      </c>
      <c r="D78" s="135"/>
      <c r="E78" s="135"/>
      <c r="F78" s="143">
        <f>SUM(F71:F77)</f>
        <v>1750243</v>
      </c>
      <c r="G78" s="101"/>
      <c r="H78" s="143">
        <f>SUM(H71:H77)</f>
        <v>-369143</v>
      </c>
      <c r="I78" s="101"/>
      <c r="J78" s="143">
        <f>SUM(J71:J77)</f>
        <v>-5315</v>
      </c>
      <c r="K78" s="101"/>
      <c r="L78" s="143">
        <f>SUM(L71:L77)</f>
        <v>-406</v>
      </c>
    </row>
    <row r="79" spans="1:12" ht="9.9499999999999993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</row>
    <row r="80" spans="1:12" s="92" customFormat="1" ht="18" customHeight="1">
      <c r="A80" s="90" t="s">
        <v>146</v>
      </c>
      <c r="B80" s="90"/>
      <c r="D80" s="135"/>
      <c r="E80" s="135"/>
    </row>
    <row r="81" spans="1:12" s="92" customFormat="1" ht="18" customHeight="1">
      <c r="A81" s="90"/>
      <c r="B81" s="90" t="s">
        <v>232</v>
      </c>
      <c r="D81" s="135"/>
      <c r="E81" s="135"/>
      <c r="F81" s="144">
        <f>SUM(F45,F68,F78)</f>
        <v>2398720</v>
      </c>
      <c r="G81" s="144"/>
      <c r="H81" s="144">
        <f>SUM(H45,H68,H78)</f>
        <v>2859327</v>
      </c>
      <c r="I81" s="144"/>
      <c r="J81" s="144">
        <f>SUM(J45,J68,J78)</f>
        <v>307942</v>
      </c>
      <c r="K81" s="144"/>
      <c r="L81" s="144">
        <f>SUM(L45,L68,L78)</f>
        <v>-156160</v>
      </c>
    </row>
    <row r="82" spans="1:12" ht="18" customHeight="1">
      <c r="A82" s="167" t="s">
        <v>118</v>
      </c>
      <c r="B82" s="92"/>
      <c r="C82" s="92"/>
      <c r="F82" s="79">
        <v>-69664</v>
      </c>
      <c r="G82" s="119"/>
      <c r="H82" s="79">
        <v>-74856</v>
      </c>
      <c r="I82" s="119"/>
      <c r="J82" s="79">
        <v>0</v>
      </c>
      <c r="K82" s="124"/>
      <c r="L82" s="79">
        <v>0</v>
      </c>
    </row>
    <row r="83" spans="1:12" ht="18" customHeight="1">
      <c r="A83" s="63" t="s">
        <v>147</v>
      </c>
      <c r="B83" s="92"/>
      <c r="C83" s="92"/>
      <c r="F83" s="145">
        <f>SUM(F81:F82)</f>
        <v>2329056</v>
      </c>
      <c r="G83" s="119"/>
      <c r="H83" s="145">
        <f>SUM(H81,H82)</f>
        <v>2784471</v>
      </c>
      <c r="I83" s="119"/>
      <c r="J83" s="145">
        <f>SUM(J81,J82)</f>
        <v>307942</v>
      </c>
      <c r="K83" s="146"/>
      <c r="L83" s="145">
        <f>SUM(L81,L82)</f>
        <v>-156160</v>
      </c>
    </row>
    <row r="84" spans="1:12" ht="18" customHeight="1">
      <c r="A84" s="167" t="s">
        <v>148</v>
      </c>
      <c r="B84" s="92"/>
      <c r="C84" s="92"/>
      <c r="F84" s="79">
        <v>4917163</v>
      </c>
      <c r="G84" s="119"/>
      <c r="H84" s="79">
        <v>11695247</v>
      </c>
      <c r="I84" s="119"/>
      <c r="J84" s="79">
        <v>1780104</v>
      </c>
      <c r="K84" s="124"/>
      <c r="L84" s="79">
        <v>4856977</v>
      </c>
    </row>
    <row r="85" spans="1:12" ht="18" customHeight="1" thickBot="1">
      <c r="A85" s="63" t="s">
        <v>153</v>
      </c>
      <c r="B85" s="92"/>
      <c r="C85" s="92"/>
      <c r="D85" s="135"/>
      <c r="E85" s="135"/>
      <c r="F85" s="147">
        <f>SUM(F83:F84)</f>
        <v>7246219</v>
      </c>
      <c r="G85" s="101"/>
      <c r="H85" s="147">
        <f>SUM(H83:H84)</f>
        <v>14479718</v>
      </c>
      <c r="I85" s="101"/>
      <c r="J85" s="147">
        <f>SUM(J83:J84)</f>
        <v>2088046</v>
      </c>
      <c r="K85" s="101"/>
      <c r="L85" s="147">
        <f>SUM(L83:L84)</f>
        <v>4700817</v>
      </c>
    </row>
    <row r="86" spans="1:12" ht="18" customHeight="1" thickTop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</row>
  </sheetData>
  <mergeCells count="22"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</mergeCells>
  <pageMargins left="0.8" right="0.5" top="0.48" bottom="0.5" header="0.5" footer="0.5"/>
  <pageSetup paperSize="9" scale="78" firstPageNumber="9" fitToHeight="0" orientation="portrait" useFirstPageNumber="1" r:id="rId1"/>
  <headerFooter>
    <oddFooter>&amp;L&amp;"Times New Roman,Regular" 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BS-2-3</vt:lpstr>
      <vt:lpstr>PL 4</vt:lpstr>
      <vt:lpstr>EQ Conso 19 5</vt:lpstr>
      <vt:lpstr>EQ Conso 20 6</vt:lpstr>
      <vt:lpstr>EQ Seperate 19 7</vt:lpstr>
      <vt:lpstr>EQ Seperate 19 8</vt:lpstr>
      <vt:lpstr>CF 9-10</vt:lpstr>
      <vt:lpstr>'BS-2-3'!Print_Area</vt:lpstr>
      <vt:lpstr>'CF 9-10'!Print_Area</vt:lpstr>
      <vt:lpstr>'EQ Conso 19 5'!Print_Area</vt:lpstr>
      <vt:lpstr>'EQ Conso 20 6'!Print_Area</vt:lpstr>
      <vt:lpstr>'EQ Seperate 19 7'!Print_Area</vt:lpstr>
      <vt:lpstr>'EQ Seperate 19 8'!Print_Area</vt:lpstr>
      <vt:lpstr>'PL 4'!Print_Area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Administrator</cp:lastModifiedBy>
  <cp:lastPrinted>2020-05-13T02:54:18Z</cp:lastPrinted>
  <dcterms:created xsi:type="dcterms:W3CDTF">2013-05-07T09:33:34Z</dcterms:created>
  <dcterms:modified xsi:type="dcterms:W3CDTF">2020-05-13T12:51:01Z</dcterms:modified>
</cp:coreProperties>
</file>