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ไตรมาสRH\2019\Q-4\KPMG\ELCID-reviewed\RH\Thai\"/>
    </mc:Choice>
  </mc:AlternateContent>
  <bookViews>
    <workbookView xWindow="0" yWindow="0" windowWidth="28800" windowHeight="12710" tabRatio="508" firstSheet="1" activeTab="1"/>
  </bookViews>
  <sheets>
    <sheet name="SFP (7-9)" sheetId="1" r:id="rId1"/>
    <sheet name="PL (10)" sheetId="26" r:id="rId2"/>
    <sheet name="EQ-Consol YE-18 (11)" sheetId="27" r:id="rId3"/>
    <sheet name="EQ-Consol YE-19 (12)" sheetId="28" r:id="rId4"/>
    <sheet name="EQ-Separate YE-18 (13)" sheetId="29" r:id="rId5"/>
    <sheet name="EQ-Separate YE-19 (14)" sheetId="30" r:id="rId6"/>
    <sheet name="CF (15-16)" sheetId="31" r:id="rId7"/>
  </sheets>
  <definedNames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'CF (15-16)'!$A$1:$M$101</definedName>
    <definedName name="_xlnm.Print_Area" localSheetId="2">'EQ-Consol YE-18 (11)'!$A$1:$AE$30</definedName>
    <definedName name="_xlnm.Print_Area" localSheetId="3">'EQ-Consol YE-19 (12)'!$A$1:$AE$33</definedName>
    <definedName name="_xlnm.Print_Area" localSheetId="4">'EQ-Separate YE-18 (13)'!$A$1:$S$23</definedName>
    <definedName name="_xlnm.Print_Area" localSheetId="5">'EQ-Separate YE-19 (14)'!$A$1:$S$23</definedName>
    <definedName name="_xlnm.Print_Area" localSheetId="1">'PL (10)'!$A$1:$M$54</definedName>
    <definedName name="_xlnm.Print_Area" localSheetId="0">'SFP (7-9)'!$A$1:$M$105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3" i="27" l="1"/>
  <c r="AA13" i="27" s="1"/>
  <c r="AE13" i="27" s="1"/>
  <c r="U29" i="28" l="1"/>
  <c r="W25" i="28" l="1"/>
  <c r="U25" i="28"/>
  <c r="S25" i="28"/>
  <c r="Q25" i="28"/>
  <c r="O25" i="28"/>
  <c r="M25" i="28"/>
  <c r="K25" i="28"/>
  <c r="I25" i="28"/>
  <c r="G25" i="28"/>
  <c r="O29" i="28" l="1"/>
  <c r="AC24" i="28" l="1"/>
  <c r="AC25" i="28" s="1"/>
  <c r="AC30" i="28"/>
  <c r="Y20" i="28"/>
  <c r="AC16" i="28"/>
  <c r="AC32" i="28" s="1"/>
  <c r="Y24" i="28"/>
  <c r="AA24" i="28" s="1"/>
  <c r="AE24" i="28" s="1"/>
  <c r="AA20" i="28" l="1"/>
  <c r="Y25" i="28"/>
  <c r="Y29" i="28"/>
  <c r="AA29" i="28" s="1"/>
  <c r="G39" i="26"/>
  <c r="K23" i="1"/>
  <c r="AE20" i="28" l="1"/>
  <c r="AE25" i="28" s="1"/>
  <c r="AA25" i="28"/>
  <c r="AE29" i="28"/>
  <c r="G78" i="1"/>
  <c r="M78" i="1"/>
  <c r="K78" i="1"/>
  <c r="I78" i="1"/>
  <c r="K77" i="31" l="1"/>
  <c r="K93" i="31"/>
  <c r="K53" i="26" l="1"/>
  <c r="M53" i="26" l="1"/>
  <c r="I53" i="26"/>
  <c r="M100" i="1"/>
  <c r="M102" i="1" s="1"/>
  <c r="K100" i="1"/>
  <c r="K102" i="1" s="1"/>
  <c r="I100" i="1"/>
  <c r="G100" i="1"/>
  <c r="I102" i="1" l="1"/>
  <c r="G102" i="1"/>
  <c r="M39" i="26"/>
  <c r="K39" i="26"/>
  <c r="I39" i="26"/>
  <c r="I66" i="1"/>
  <c r="I23" i="1"/>
  <c r="M77" i="31" l="1"/>
  <c r="I77" i="31"/>
  <c r="G77" i="31"/>
  <c r="G93" i="31" l="1"/>
  <c r="M31" i="31" l="1"/>
  <c r="K31" i="31"/>
  <c r="K45" i="31" s="1"/>
  <c r="I31" i="31"/>
  <c r="G31" i="31"/>
  <c r="G23" i="1" l="1"/>
  <c r="Y28" i="28" l="1"/>
  <c r="Y30" i="28" s="1"/>
  <c r="M93" i="31" l="1"/>
  <c r="I93" i="31"/>
  <c r="M45" i="31"/>
  <c r="M47" i="31" s="1"/>
  <c r="K47" i="31"/>
  <c r="I45" i="31"/>
  <c r="I47" i="31" s="1"/>
  <c r="G45" i="31"/>
  <c r="G47" i="31" s="1"/>
  <c r="M20" i="30"/>
  <c r="M22" i="30" s="1"/>
  <c r="K20" i="30"/>
  <c r="K22" i="30" s="1"/>
  <c r="I20" i="30"/>
  <c r="I22" i="30" s="1"/>
  <c r="G20" i="30"/>
  <c r="G22" i="30" s="1"/>
  <c r="S15" i="30"/>
  <c r="S13" i="30"/>
  <c r="I22" i="29"/>
  <c r="Q20" i="29"/>
  <c r="Q22" i="29" s="1"/>
  <c r="O20" i="29"/>
  <c r="M20" i="29"/>
  <c r="M22" i="29" s="1"/>
  <c r="K20" i="29"/>
  <c r="K22" i="29" s="1"/>
  <c r="I20" i="29"/>
  <c r="G20" i="29"/>
  <c r="G22" i="29" s="1"/>
  <c r="S19" i="29"/>
  <c r="S18" i="29"/>
  <c r="S15" i="29"/>
  <c r="S13" i="29"/>
  <c r="W30" i="28"/>
  <c r="U30" i="28"/>
  <c r="S30" i="28"/>
  <c r="Q30" i="28"/>
  <c r="O30" i="28"/>
  <c r="K30" i="28"/>
  <c r="I30" i="28"/>
  <c r="G30" i="28"/>
  <c r="W16" i="28"/>
  <c r="U16" i="28"/>
  <c r="S16" i="28"/>
  <c r="Q16" i="28"/>
  <c r="O16" i="28"/>
  <c r="M16" i="28"/>
  <c r="K16" i="28"/>
  <c r="I16" i="28"/>
  <c r="G16" i="28"/>
  <c r="Y15" i="28"/>
  <c r="AA15" i="28" s="1"/>
  <c r="AE15" i="28" s="1"/>
  <c r="Y13" i="28"/>
  <c r="AA13" i="28" s="1"/>
  <c r="AC27" i="27"/>
  <c r="W27" i="27"/>
  <c r="U27" i="27"/>
  <c r="U29" i="27" s="1"/>
  <c r="S27" i="27"/>
  <c r="Q27" i="27"/>
  <c r="O27" i="27"/>
  <c r="M27" i="27"/>
  <c r="K27" i="27"/>
  <c r="I27" i="27"/>
  <c r="G27" i="27"/>
  <c r="Y26" i="27"/>
  <c r="AA26" i="27" s="1"/>
  <c r="Y25" i="27"/>
  <c r="AA25" i="27" s="1"/>
  <c r="AC22" i="27"/>
  <c r="W22" i="27"/>
  <c r="U22" i="27"/>
  <c r="S22" i="27"/>
  <c r="Q22" i="27"/>
  <c r="O22" i="27"/>
  <c r="M22" i="27"/>
  <c r="K22" i="27"/>
  <c r="I22" i="27"/>
  <c r="G22" i="27"/>
  <c r="Y21" i="27"/>
  <c r="AA21" i="27" s="1"/>
  <c r="AE21" i="27" s="1"/>
  <c r="Y17" i="27"/>
  <c r="AA17" i="27" s="1"/>
  <c r="Q20" i="30"/>
  <c r="M51" i="26"/>
  <c r="K51" i="26"/>
  <c r="I51" i="26"/>
  <c r="M46" i="26"/>
  <c r="K46" i="26"/>
  <c r="I46" i="26"/>
  <c r="M33" i="26"/>
  <c r="K33" i="26"/>
  <c r="I33" i="26"/>
  <c r="G33" i="26"/>
  <c r="M11" i="26"/>
  <c r="K11" i="26"/>
  <c r="I11" i="26"/>
  <c r="G11" i="26"/>
  <c r="G22" i="26" s="1"/>
  <c r="G24" i="26" s="1"/>
  <c r="AE13" i="28" l="1"/>
  <c r="AA16" i="28"/>
  <c r="M22" i="26"/>
  <c r="M24" i="26" s="1"/>
  <c r="K22" i="26"/>
  <c r="K24" i="26" s="1"/>
  <c r="W29" i="27"/>
  <c r="K29" i="27"/>
  <c r="I22" i="26"/>
  <c r="I24" i="26" s="1"/>
  <c r="M28" i="28"/>
  <c r="AA28" i="28" s="1"/>
  <c r="I32" i="28"/>
  <c r="Y16" i="28"/>
  <c r="AE16" i="28"/>
  <c r="S20" i="29"/>
  <c r="S22" i="29" s="1"/>
  <c r="O22" i="29"/>
  <c r="AC29" i="27"/>
  <c r="O29" i="27"/>
  <c r="I29" i="27"/>
  <c r="G29" i="27"/>
  <c r="M40" i="26"/>
  <c r="Q32" i="28"/>
  <c r="S32" i="28"/>
  <c r="S19" i="30"/>
  <c r="G96" i="31"/>
  <c r="G98" i="31" s="1"/>
  <c r="G100" i="31" s="1"/>
  <c r="I96" i="31"/>
  <c r="I98" i="31" s="1"/>
  <c r="I100" i="31" s="1"/>
  <c r="K96" i="31"/>
  <c r="M96" i="31"/>
  <c r="M98" i="31" s="1"/>
  <c r="M100" i="31" s="1"/>
  <c r="S18" i="30"/>
  <c r="O20" i="30"/>
  <c r="O32" i="28"/>
  <c r="Q22" i="30"/>
  <c r="W32" i="28"/>
  <c r="U32" i="28"/>
  <c r="G32" i="28"/>
  <c r="K32" i="28"/>
  <c r="M29" i="27"/>
  <c r="AA22" i="27"/>
  <c r="AE17" i="27"/>
  <c r="AE22" i="27" s="1"/>
  <c r="AE25" i="27"/>
  <c r="AA27" i="27"/>
  <c r="AE26" i="27"/>
  <c r="Y27" i="27"/>
  <c r="Y22" i="27"/>
  <c r="Q29" i="27"/>
  <c r="S29" i="27"/>
  <c r="I40" i="26"/>
  <c r="K40" i="26"/>
  <c r="G40" i="26"/>
  <c r="M41" i="26" l="1"/>
  <c r="G53" i="26"/>
  <c r="G46" i="26"/>
  <c r="AE28" i="28"/>
  <c r="AE30" i="28" s="1"/>
  <c r="AE32" i="28" s="1"/>
  <c r="AA30" i="28"/>
  <c r="AA32" i="28" s="1"/>
  <c r="I41" i="26"/>
  <c r="Y32" i="28"/>
  <c r="G41" i="26"/>
  <c r="K41" i="26"/>
  <c r="K98" i="31"/>
  <c r="K100" i="31" s="1"/>
  <c r="M30" i="28"/>
  <c r="S20" i="30"/>
  <c r="O22" i="30"/>
  <c r="AA29" i="27"/>
  <c r="Y29" i="27"/>
  <c r="AE27" i="27"/>
  <c r="G51" i="26" l="1"/>
  <c r="S22" i="30"/>
  <c r="M32" i="28"/>
  <c r="AE29" i="27"/>
  <c r="M66" i="1" l="1"/>
  <c r="K66" i="1"/>
  <c r="I80" i="1"/>
  <c r="G66" i="1"/>
  <c r="M43" i="1"/>
  <c r="K43" i="1"/>
  <c r="I43" i="1"/>
  <c r="I45" i="1" s="1"/>
  <c r="G43" i="1"/>
  <c r="M23" i="1"/>
  <c r="M45" i="1" l="1"/>
  <c r="M80" i="1"/>
  <c r="M104" i="1" s="1"/>
  <c r="G80" i="1"/>
  <c r="G104" i="1" s="1"/>
  <c r="K45" i="1"/>
  <c r="G45" i="1"/>
  <c r="K80" i="1"/>
  <c r="K104" i="1" s="1"/>
  <c r="I104" i="1"/>
</calcChain>
</file>

<file path=xl/sharedStrings.xml><?xml version="1.0" encoding="utf-8"?>
<sst xmlns="http://schemas.openxmlformats.org/spreadsheetml/2006/main" count="483" uniqueCount="271">
  <si>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</si>
  <si>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</si>
  <si>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</si>
  <si>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</si>
  <si>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</si>
  <si>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</si>
  <si>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</si>
  <si>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</si>
  <si>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</si>
  <si>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ลูกหนี้การค้ากิจการที่เกี่ยวข้องกัน</t>
  </si>
  <si>
    <t>ลูกหนี้การค้ากิจการอื่น</t>
  </si>
  <si>
    <t>เงินปันผลค้างรับ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</si>
  <si>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</si>
  <si>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</si>
  <si>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</si>
  <si>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</si>
  <si>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</si>
  <si>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</si>
  <si>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</si>
  <si>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</si>
  <si>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เงินลงทุนในกิจการอื่น</t>
  </si>
  <si>
    <t>เงินลงทุนระยะยาวอื่น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</si>
  <si>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</si>
  <si>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</si>
  <si>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</si>
  <si>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</si>
  <si>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</si>
  <si>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</si>
  <si>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</si>
  <si>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</si>
  <si>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</si>
  <si>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</si>
  <si>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</si>
  <si>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</si>
  <si>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หนี้สินตามสัญญาเช่าการเงิน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</si>
  <si>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</si>
  <si>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</si>
  <si>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</si>
  <si>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</si>
  <si>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</si>
  <si>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</si>
  <si>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</si>
  <si>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</si>
  <si>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</si>
  <si>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</si>
  <si>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</si>
  <si>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</si>
  <si>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</si>
  <si>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</si>
  <si>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</si>
  <si>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</si>
  <si>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</si>
  <si>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</si>
  <si>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</si>
  <si>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</si>
  <si>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</si>
  <si>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</si>
  <si>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</si>
  <si>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</si>
  <si>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</si>
  <si>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</si>
  <si>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</si>
  <si>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รวมองค์ประกอบ</t>
  </si>
  <si>
    <t>รวมส่วนของ</t>
  </si>
  <si>
    <t>ส่วนของ</t>
  </si>
  <si>
    <t>ทุนเรือนหุ้นที่ออก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</si>
  <si>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</si>
  <si>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</si>
  <si>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</si>
  <si>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</si>
  <si>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</si>
  <si>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</si>
  <si>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</si>
  <si>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</si>
  <si>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</si>
  <si>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</si>
  <si>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</si>
  <si>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</si>
  <si>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</si>
  <si>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</si>
  <si>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</si>
  <si>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</si>
  <si>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</si>
  <si>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</si>
  <si>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</si>
  <si>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</si>
  <si>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</si>
  <si>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</si>
  <si>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รายได้ตามสัญญาเช่าการเงิน</t>
  </si>
  <si>
    <t>ลูกหนี้ตามสัญญาเช่าการเงินกิจการที่เกี่ยวข้องกัน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</si>
  <si>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</si>
  <si>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</si>
  <si>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</si>
  <si>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</si>
  <si>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</si>
  <si>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</si>
  <si>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</si>
  <si>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</si>
  <si>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ภายในหนึ่งปีกิจการที่เกี่ยวข้องกัน</t>
  </si>
  <si>
    <t>ลูกหนี้ตามสัญญาเช่าการเงินที่ถึงกำหนดชำระ</t>
  </si>
  <si>
    <t>ส่วนแบ่งกำไรจากเงินลงทุนในบริษัทร่วมและการร่วมค้า</t>
  </si>
  <si>
    <t>เงินลงทุนในการร่วมค้า</t>
  </si>
  <si>
    <t>กำไร (ขาดทุน) เบ็ดเสร็จอื่น</t>
  </si>
  <si>
    <t>กำไรหรือขาดทุน</t>
  </si>
  <si>
    <t>ลูกหนี้หมุนเวียนอื่น</t>
  </si>
  <si>
    <t>เงินลงทุนเผื่อขาย</t>
  </si>
  <si>
    <t>เจ้าหนี้หมุนเวียนอื่น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</si>
  <si>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</si>
  <si>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ประมาณการหนี้สินไม่หมุนเวียนสำหรับ</t>
  </si>
  <si>
    <t>ประมาณการหนี้สินไม่หมุนเวียนอื่น</t>
  </si>
  <si>
    <t>ที่ถึงกำหนดชำระภายในหนึ่งปี</t>
  </si>
  <si>
    <t>กิจการที่เกี่ยวข้องกัน</t>
  </si>
  <si>
    <t>เงินจ่ายล่วงหน้าและลูกหนี้หมุนเวียนอื่น</t>
  </si>
  <si>
    <t>เงินปันผลให้ผู้ถือหุ้นของบริษัท</t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</si>
  <si>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</si>
  <si>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</si>
  <si>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</si>
  <si>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</si>
  <si>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</si>
  <si>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>องค์ประกอบอื่น</t>
  </si>
  <si>
    <t>ของส่วนของผู้ถือหุ้น</t>
  </si>
  <si>
    <t xml:space="preserve"> </t>
  </si>
  <si>
    <t>ปรับรายการที่กระทบกำไรเป็นเงินสดรับ (จ่าย)</t>
  </si>
  <si>
    <t>(กำไร) ขาดทุนจากการปรับมูลค่ายุติธรรมของตราสารหนี้ถือไว้เพื่อค้า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</si>
  <si>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</si>
  <si>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</si>
  <si>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</si>
  <si>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</si>
  <si>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</si>
  <si>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เงินสดจ่ายเพื่อซื้อสินทรัพย์ไม่มีตัวตน</t>
  </si>
  <si>
    <t>เงินสดรับชำระคืนจากเงินให้กู้ยืมระยะยาวแก่กิจการที่เกี่ยวข้องกัน</t>
  </si>
  <si>
    <t>กระแสเงินสดสุทธิได้มาจาก (ใช้ไปใน) กิจกรรมลงทุน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</si>
  <si>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</si>
  <si>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</si>
  <si>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</si>
  <si>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</si>
  <si>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</si>
  <si>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</si>
  <si>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</si>
  <si>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เงินจ่ายล่วงหน้าค่าหุ้น</t>
  </si>
  <si>
    <t>ผลขาดทุนจากการวัดมูลค่าเงินลงทุนเผื่อขาย</t>
  </si>
  <si>
    <t>เงินสดรับจากเงินกู้ยืมระยะยาวจากสถาบันการเงิน</t>
  </si>
  <si>
    <t>2561</t>
  </si>
  <si>
    <t>ยอดคงเหลือ ณ วันที่ 1 มกราคม 2561</t>
  </si>
  <si>
    <t>สินทรัพย์ตราสารอนุพันธ์</t>
  </si>
  <si>
    <t>หนี้สินตราสารอนุพันธ์</t>
  </si>
  <si>
    <t>การเปลี่ยนแปลงในมูลค่ายุติธรรมของการป้องกันความเสี่ยงกระแสเงินสด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</si>
  <si>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</si>
  <si>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</si>
  <si>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</si>
  <si>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กลับรายการหนี้สงสัยจะสูญ</t>
  </si>
  <si>
    <t>ขาดทุนจากการปรับมูลค่าวัสดุสำรองคลังล้าสมัย</t>
  </si>
  <si>
    <t>เงินสดจ่ายเพื่อลงทุนในการร่วมค้า</t>
  </si>
  <si>
    <t>เงินสดจ่ายเพื่อลงทุนในกิจการอื่น</t>
  </si>
  <si>
    <t>เงินสดรับจากการจำหน่ายอุปกรณ์</t>
  </si>
  <si>
    <t>เงินสดรับจากการออกหุ้นกู้</t>
  </si>
  <si>
    <t>เงินสดจ่ายเพื่อชำระเงินกู้ยืมระยะยาวจากกิจการที่เกี่ยวข้องกัน</t>
  </si>
  <si>
    <t>กระแสเงินสดสุทธิได้มาจาก (ใช้ไปใน) กิจกรรมจัดหาเงิน</t>
  </si>
  <si>
    <t>โดยอำนาจควบคุมไม่เปลี่ยนแปลง</t>
  </si>
  <si>
    <t xml:space="preserve">การเปลี่ยนแปลงในส่วนได้เสียในบริษัทย่อย </t>
  </si>
  <si>
    <t>การได้มาซึ่งส่วนได้เสียที่ไม่มีอำนาจควบคุม</t>
  </si>
  <si>
    <t>รายการกับผู้ถือหุ้นที่บันทึกโดยตรงเข้าส่วนของผู้ถือหุ้น</t>
  </si>
  <si>
    <t>การจัดสรรส่วนทุนให้ผู้ถือหุ้น</t>
  </si>
  <si>
    <t>รวมรายการกับผู้เป็นเจ้าของที่บันทึกโดยตรงเข้าส่วนของผู้ถือหุ้น</t>
  </si>
  <si>
    <t>ส่วนที่มีประสิทธิผล</t>
  </si>
  <si>
    <t>เงินสดจ่ายเพื่อซื้อคืนหุ้นกู้</t>
  </si>
  <si>
    <t>ป้องกัน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</si>
  <si>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</si>
  <si>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</si>
  <si>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</si>
  <si>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กำไร (ขาดทุน)</t>
  </si>
  <si>
    <t>ส่วนของเงินกู้ยืมระยะยาวจากสถาบันการเงิน</t>
  </si>
  <si>
    <t>สำรองการ</t>
  </si>
  <si>
    <t>หุ้นกู้ที่ถึงกำหนดชำระภายในหนึ่งปี</t>
  </si>
  <si>
    <t>อำนาจควบคุม</t>
  </si>
  <si>
    <t>ส่วนได้เสียที่ไม่มี</t>
  </si>
  <si>
    <t>ค่าใช้จ่ายในการออกหุ้นกู้</t>
  </si>
  <si>
    <t>เงินสดจ่ายสุทธิเพื่อซื้อส่วนได้เสียที่ไม่มีอำนาจควบคุม</t>
  </si>
  <si>
    <t>เงินสดจ่ายเพื่อชำระตราสารอนุพันธ์ก่อนครบกำหนด</t>
  </si>
  <si>
    <t>ผลกำไร (ขาดทุน)</t>
  </si>
  <si>
    <t>(ค่าใช้จ่าย) รายได้ภาษีเงินได้</t>
  </si>
  <si>
    <t>ส่วนแบ่งกำไร (ขาดทุน) เบ็ดเสร็จอื่นจากเงินลงทุนในบริษัทร่วมและการร่วมค้า</t>
  </si>
  <si>
    <t>การร่วมค้า</t>
  </si>
  <si>
    <t>ในบริษัทร่วมและ</t>
  </si>
  <si>
    <r>
      <t xml:space="preserve">บริษัท ราช กรุ๊ป จำกัด (มหาชน) และบริษัทย่อย </t>
    </r>
    <r>
      <rPr>
        <b/>
        <i/>
        <sz val="16"/>
        <color theme="1"/>
        <rFont val="Angsana New"/>
        <family val="1"/>
      </rPr>
      <t>(เดิมชื่อ “บริษัท ผลิตไฟฟ้าราชบุรีโฮลดิ้ง จำกัด (มหาชน)”)</t>
    </r>
  </si>
  <si>
    <t>2562</t>
  </si>
  <si>
    <t>เจ้าหนี้การค้า</t>
  </si>
  <si>
    <t>ผลประโยชน์พนักงาน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</si>
  <si>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</si>
  <si>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</si>
  <si>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</si>
  <si>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</si>
  <si>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ยอดคงเหลือ ณ วันที่ 1 มกราคม 2562</t>
  </si>
  <si>
    <t>ผลต่างของอัตราแลกเปลี่ยนจากการแปลงค่าหน่วยงานต่างประเทศ</t>
  </si>
  <si>
    <r>
      <t xml:space="preserve">บริษัท ราช กรุ๊ป จำกัด (มหาชน) และบริษัทย่อย </t>
    </r>
    <r>
      <rPr>
        <b/>
        <i/>
        <sz val="16"/>
        <rFont val="Angsana New"/>
        <family val="1"/>
      </rPr>
      <t>(เดิมชื่อ “บริษัท ผลิตไฟฟ้าราชบุรีโฮลดิ้ง จำกัด (มหาชน)”)</t>
    </r>
  </si>
  <si>
    <t>การแปลงค่า</t>
  </si>
  <si>
    <t>หน่วยงาน</t>
  </si>
  <si>
    <t>ต่างประเทศ</t>
  </si>
  <si>
    <t>ผลกระทบจากการเปลี่ยนแปลงนโยบายการบัญชี (สุทธิจากภาษี)</t>
  </si>
  <si>
    <t>- มาตรฐานการรายงานทางการเงิน ฉบับที่ 15</t>
  </si>
  <si>
    <t xml:space="preserve">ยอดคงเหลือ ณ วันที่ 1 มกราคม 2562 </t>
  </si>
  <si>
    <t>ค่าใช้จ่าย (รายได้) ภาษีเงินได้</t>
  </si>
  <si>
    <t>เงินสดและรายการเทียบเท่าเงินสดเพิ่มขึ้น (ลดลง) สุทธิ</t>
  </si>
  <si>
    <t>ขาดทุนจากอัตราแลกเปลี่ยนสุทธิ</t>
  </si>
  <si>
    <t>เงินสดจ่ายเพื่อซื้อที่ดินสำหรับโครงการพัฒนาในอนาคต</t>
  </si>
  <si>
    <t>เงินสดจ่ายเพื่อไถ่ถอนหุ้นกู้</t>
  </si>
  <si>
    <t>กำไรจากการเลิกกิจการของการร่วมค้า</t>
  </si>
  <si>
    <t>เงินสดรับจากการเลิกกิจการของการร่วมค้า</t>
  </si>
  <si>
    <t xml:space="preserve">(บาท) </t>
  </si>
  <si>
    <t>สำหรับปีสิ้นสุดวันที่ 31 ธันวาคม</t>
  </si>
  <si>
    <t>งบกำไรขาดทุนเบ็ดเสร็จ</t>
  </si>
  <si>
    <t>กำไร (ขาดทุน) เบ็ดเสร็จรวมสำหรับปี</t>
  </si>
  <si>
    <t>สำหรับปีสิ้นสุดวันที่ 31 ธันวาคม 2561</t>
  </si>
  <si>
    <t>สำหรับปีสิ้นสุดวันที่ 31 ธันวาคม 2562</t>
  </si>
  <si>
    <t>งบแสดงการเปลี่ยนแปลงส่วนของผู้ถือหุ้น</t>
  </si>
  <si>
    <t>กำไรขาดทุนเบ็ดเสร็จสำหรับปี</t>
  </si>
  <si>
    <t>รวมกำไร (ขาดทุน) เบ็ดเสร็จสำหรับปี</t>
  </si>
  <si>
    <t>ยอดคงเหลือ ณ วันที่ 31 ธันวาคม 2561</t>
  </si>
  <si>
    <t>ยอดคงเหลือ ณ วันที่ 31 ธันวาคม 2562</t>
  </si>
  <si>
    <t>กำไรสำหรับปี</t>
  </si>
  <si>
    <t>กำไร (ขาดทุน) เบ็ดเสร็จอื่นสำหรับปี - สุทธิจากภาษี</t>
  </si>
  <si>
    <t>ยอดคงเหลือ ณ วันที่ 1 มกราคม 2562 ตามที่รายงานในปีก่อน</t>
  </si>
  <si>
    <t>(บาท)</t>
  </si>
  <si>
    <t>ผลขาดทุนจากการด้อยค่าของที่ดินสำหรับโครงการพัฒนาในอนาคต</t>
  </si>
  <si>
    <t>งบกระแสเงินสด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</si>
  <si>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</si>
  <si>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</si>
  <si>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6, 9</t>
  </si>
  <si>
    <t>6, 10</t>
  </si>
  <si>
    <t>3, 12</t>
  </si>
  <si>
    <t>6, 21</t>
  </si>
  <si>
    <t>ส่วนได้เสียที่ไม่มีอำนาจควบคุม</t>
  </si>
  <si>
    <t>รวมส่วนของบริษัทใหญ่</t>
  </si>
  <si>
    <t>3, 32</t>
  </si>
  <si>
    <t xml:space="preserve">ภาษีเงินได้ของรายการที่จะไม่ถูกจัดประเภทใหม่ไว้ในกำไรหรือขาดทุนในภายหลัง </t>
  </si>
  <si>
    <t>กำไรต่อหุ้นขั้นพื้นฐาน</t>
  </si>
  <si>
    <t>เงินสดรับ (จ่าย) สุทธิในเงินลงทุนชั่วคราว</t>
  </si>
  <si>
    <t>หนี้สินไม่หมุนเวียนอื่น</t>
  </si>
  <si>
    <t>ผลกำไร (ขาดทุน) จากการวัดมูลค่าใหม่ของผลประโยชน์พนักงานที่กำหนดไว้</t>
  </si>
  <si>
    <t xml:space="preserve">    </t>
  </si>
  <si>
    <t>เงินลงทุนส่วนของผู้ถือหุ้นส่วนน้อย</t>
  </si>
  <si>
    <t>ณ วันที่ซื้อเงินลงทุนในบริษัทย่อย</t>
  </si>
  <si>
    <t>8, 34</t>
  </si>
  <si>
    <t>20, 34</t>
  </si>
  <si>
    <t>6, 25</t>
  </si>
  <si>
    <t>6, 28</t>
  </si>
  <si>
    <t>6, 26, 28</t>
  </si>
  <si>
    <t>6, 29</t>
  </si>
  <si>
    <t>(กลับรายการ) ขาดทุนจากการปรับมูลค่าน้ำมันเชื้อเพลิง</t>
  </si>
  <si>
    <t>ผลขาดทุนจากการด้อยค่าของค่าความนิยม</t>
  </si>
  <si>
    <t>เงินสดจ่ายเพื่อลงทุนในบริษัทร่วม</t>
  </si>
  <si>
    <t>เงินสดจ่ายเพื่อซื้อบริษัทย่อยสุทธิจากเงินสดที่ได้มา</t>
  </si>
  <si>
    <t>3, 12, 15</t>
  </si>
  <si>
    <t>5, 13</t>
  </si>
  <si>
    <t>กำไรจากการต่อรองราคาซื้อธุรกิจ</t>
  </si>
  <si>
    <t xml:space="preserve">ยอดคงเหลือ ณ วันที่ 1 มกราคม 2561 </t>
  </si>
  <si>
    <t>6, 8, 12, 13, 14</t>
  </si>
  <si>
    <t>เงินสดจ่ายเพื่อลงทุนในบริษัทย่อย</t>
  </si>
  <si>
    <t>เงินสดจ่ายเพื่อซื้ออาคารและอุปกรณ์</t>
  </si>
  <si>
    <t>ตัดจำหน่ายภาษีถูกหัก ณ ที่จ่ายและอื่นๆ</t>
  </si>
  <si>
    <t>ภาษีเงินได้จ่ายออก</t>
  </si>
  <si>
    <t>เงินสดรับ (จ่าย) สุทธิเงินจ่ายล่วงหน้าค่าหุ้น</t>
  </si>
  <si>
    <t>เงินสดจ่ายเพื่อชำระเงินกู้ยืมระยะสั้นจากสถาบันการเงิน</t>
  </si>
  <si>
    <t>ขาดทุนจากการจำหน่ายและตัดจำหน่ายอุปกรณ์</t>
  </si>
  <si>
    <t>ขาดทุนจากอัตราแลกเปลี่ยนที่ยังไม่เกิดขึ้นจริง</t>
  </si>
  <si>
    <t>(กำไร) ขาดทุนจากการจำหน่ายเงินลงทุนชั่วคราว</t>
  </si>
  <si>
    <t>หนี้สินหมุนเวียนอื่นและหนี้สินไม่หมุนเวียนอื่น</t>
  </si>
  <si>
    <t>เงินสดจ่ายสุทธิในเงินลงทุนระยะยาวอื่น</t>
  </si>
  <si>
    <t>ผลกระทบของอัตราแลกเปลี่ยนที่มีต่อเงินสดและรายการเทียบเท่าเงินสด</t>
  </si>
  <si>
    <t>เงินสดที่ผู้เช่าจ่ายเพื่อลดจำนวนหนี้สินซึ่งเกิดขึ้นจากสัญญาเช่าการเงิน</t>
  </si>
  <si>
    <t>ปรับปรุงมูลค่ายุติธรรมของลูกหนี้ตามสัญญาเช่าการเงินกิจการที่เกี่ยวข้องกัน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</si>
</sst>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;\(#,##0\)"/>
    <numFmt numFmtId="190" formatCode="#,###;\(#,###\)"/>
    <numFmt numFmtId="191" formatCode="0.0000"/>
    <numFmt numFmtId="192" formatCode="_(#,##0_);\(#,##0\);_(\-_)"/>
    <numFmt numFmtId="193" formatCode="0.0%"/>
    <numFmt numFmtId="194" formatCode="#,##0.00;[Red]\(#,##0.00\)"/>
    <numFmt numFmtId="195" formatCode="_(* #,##0.00000_);_(* \(#,##0.00000\);_(* &quot;-&quot;??_);_(@_)"/>
    <numFmt numFmtId="196" formatCode="\t&quot;฿&quot;#,##0_);[Red]\(\t&quot;฿&quot;#,##0\)"/>
    <numFmt numFmtId="197" formatCode="&quot;$&quot;#,##0.000000_);[Red]\(&quot;$&quot;#,##0.000000\)"/>
    <numFmt numFmtId="198" formatCode="&quot;$&quot;#,##0.00;\(&quot;$&quot;#,##0.00\)"/>
    <numFmt numFmtId="199" formatCode="&quot;$&quot;#,##0.00000_);[Red]\(&quot;$&quot;#,##0.00000\)"/>
    <numFmt numFmtId="200" formatCode="##\ &quot;years&quot;"/>
    <numFmt numFmtId="201" formatCode="&quot;?&quot;#,##0.0;[Red]\-&quot;?&quot;#,##0.0"/>
    <numFmt numFmtId="202" formatCode="_-[$€-2]* #,##0.00_-;\-[$€-2]* #,##0.00_-;_-[$€-2]* &quot;-&quot;??_-"/>
    <numFmt numFmtId="203" formatCode="#,##0_ ;\(#,##0\)_-;&quot;-&quot;"/>
    <numFmt numFmtId="204" formatCode="0.00\ \x;\(0.00\ \x\);0.00\ \x"/>
    <numFmt numFmtId="205" formatCode="&quot;$&quot;#,##0"/>
    <numFmt numFmtId="206" formatCode="_-* #,##0\ _P_t_s_-;\-* #,##0\ _P_t_s_-;_-* &quot;-&quot;\ _P_t_s_-;_-@_-"/>
    <numFmt numFmtId="207" formatCode="_-* #,##0\ &quot;Pts&quot;_-;\-* #,##0\ &quot;Pts&quot;_-;_-* &quot;-&quot;\ &quot;Pts&quot;_-;_-@_-"/>
    <numFmt numFmtId="208" formatCode="_-* #,##0.00\ &quot;Pts&quot;_-;\-* #,##0.00\ &quot;Pts&quot;_-;_-* &quot;-&quot;??\ &quot;Pts&quot;_-;_-@_-"/>
    <numFmt numFmtId="209" formatCode="#,###,_);\(#,###,\)"/>
    <numFmt numFmtId="210" formatCode="0.00%;\(0.00%\)"/>
    <numFmt numFmtId="211" formatCode="#,##0.0\x;\(#,##0.0\x\)"/>
    <numFmt numFmtId="212" formatCode="##\ &quot;months&quot;"/>
    <numFmt numFmtId="213" formatCode="0.00\ \ \x"/>
    <numFmt numFmtId="214" formatCode="dd\ mmm\ yyyy"/>
    <numFmt numFmtId="215" formatCode="_-&quot;$&quot;* #,##0_-;\-&quot;$&quot;* #,##0_-;_-&quot;$&quot;* &quot;-&quot;_-;_-@_-"/>
    <numFmt numFmtId="216" formatCode="_-&quot;$&quot;* #,##0.00_-;\-&quot;$&quot;* #,##0.00_-;_-&quot;$&quot;* &quot;-&quot;??_-;_-@_-"/>
    <numFmt numFmtId="217" formatCode="General_)"/>
    <numFmt numFmtId="218" formatCode="#,##0\ ;\(#,##0\)"/>
  </numFmts>
  <fonts count="114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5"/>
      <color indexed="9"/>
      <name val="Angsana New"/>
      <family val="1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i/>
      <sz val="15"/>
      <color indexed="9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sz val="11"/>
      <color theme="1"/>
      <name val="Angsana New"/>
      <family val="1"/>
    </font>
    <font>
      <b/>
      <sz val="11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b/>
      <i/>
      <sz val="16"/>
      <color theme="1"/>
      <name val="Angsana New"/>
      <family val="1"/>
    </font>
    <font>
      <b/>
      <i/>
      <sz val="16"/>
      <name val="Angsana New"/>
      <family val="1"/>
    </font>
    <font>
      <i/>
      <sz val="15"/>
      <color rgb="FFFF0000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2">
    <xf numFmtId="0" fontId="0" fillId="0" borderId="0"/>
    <xf numFmtId="19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1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2" fontId="22" fillId="20" borderId="0" applyAlignment="0">
      <alignment horizontal="left"/>
      <protection locked="0"/>
    </xf>
    <xf numFmtId="193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6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7" fontId="18" fillId="0" borderId="0"/>
    <xf numFmtId="0" fontId="28" fillId="21" borderId="4">
      <alignment wrapText="1"/>
    </xf>
    <xf numFmtId="192" fontId="29" fillId="25" borderId="5" applyProtection="0">
      <alignment horizontal="center"/>
    </xf>
    <xf numFmtId="189" fontId="30" fillId="0" borderId="0" applyFill="0" applyBorder="0">
      <protection locked="0"/>
    </xf>
    <xf numFmtId="198" fontId="18" fillId="0" borderId="0" applyFill="0" applyBorder="0"/>
    <xf numFmtId="198" fontId="30" fillId="0" borderId="0" applyFill="0" applyBorder="0">
      <protection locked="0"/>
    </xf>
    <xf numFmtId="38" fontId="31" fillId="0" borderId="6" applyBorder="0"/>
    <xf numFmtId="199" fontId="18" fillId="0" borderId="0"/>
    <xf numFmtId="188" fontId="18" fillId="0" borderId="0"/>
    <xf numFmtId="15" fontId="18" fillId="0" borderId="0"/>
    <xf numFmtId="15" fontId="30" fillId="0" borderId="0" applyFill="0" applyBorder="0">
      <protection locked="0"/>
    </xf>
    <xf numFmtId="200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30" fillId="0" borderId="0" applyFill="0" applyBorder="0">
      <protection locked="0"/>
    </xf>
    <xf numFmtId="191" fontId="18" fillId="0" borderId="0" applyFill="0" applyBorder="0">
      <alignment horizontal="right"/>
    </xf>
    <xf numFmtId="191" fontId="30" fillId="0" borderId="0" applyFill="0" applyBorder="0">
      <protection locked="0"/>
    </xf>
    <xf numFmtId="0" fontId="32" fillId="26" borderId="0"/>
    <xf numFmtId="201" fontId="18" fillId="0" borderId="0"/>
    <xf numFmtId="0" fontId="32" fillId="26" borderId="7"/>
    <xf numFmtId="0" fontId="32" fillId="26" borderId="7"/>
    <xf numFmtId="0" fontId="33" fillId="27" borderId="0"/>
    <xf numFmtId="202" fontId="18" fillId="0" borderId="0" applyFont="0" applyFill="0" applyBorder="0" applyAlignment="0" applyProtection="0"/>
    <xf numFmtId="0" fontId="18" fillId="28" borderId="0" applyNumberFormat="0" applyFont="0" applyAlignment="0"/>
    <xf numFmtId="192" fontId="34" fillId="29" borderId="5" applyProtection="0">
      <alignment horizontal="center"/>
    </xf>
    <xf numFmtId="0" fontId="35" fillId="26" borderId="8"/>
    <xf numFmtId="0" fontId="35" fillId="26" borderId="7"/>
    <xf numFmtId="0" fontId="35" fillId="30" borderId="7"/>
    <xf numFmtId="38" fontId="36" fillId="31" borderId="0" applyNumberFormat="0" applyBorder="0" applyAlignment="0" applyProtection="0"/>
    <xf numFmtId="192" fontId="18" fillId="32" borderId="0" applyNumberFormat="0" applyFont="0" applyAlignment="0">
      <alignment horizontal="left"/>
    </xf>
    <xf numFmtId="192" fontId="23" fillId="33" borderId="0" applyNumberFormat="0" applyAlignment="0">
      <alignment horizontal="left"/>
    </xf>
    <xf numFmtId="192" fontId="23" fillId="34" borderId="0" applyNumberFormat="0" applyAlignment="0">
      <alignment horizontal="left"/>
    </xf>
    <xf numFmtId="0" fontId="37" fillId="0" borderId="9" applyNumberFormat="0" applyAlignment="0" applyProtection="0">
      <alignment horizontal="left" vertical="center"/>
    </xf>
    <xf numFmtId="0" fontId="37" fillId="0" borderId="10">
      <alignment horizontal="left" vertical="center"/>
    </xf>
    <xf numFmtId="0" fontId="38" fillId="0" borderId="0"/>
    <xf numFmtId="0" fontId="39" fillId="0" borderId="0" applyNumberFormat="0" applyFill="0" applyBorder="0"/>
    <xf numFmtId="203" fontId="40" fillId="0" borderId="0">
      <alignment horizontal="left"/>
    </xf>
    <xf numFmtId="0" fontId="41" fillId="0" borderId="0"/>
    <xf numFmtId="0" fontId="42" fillId="0" borderId="0"/>
    <xf numFmtId="0" fontId="43" fillId="0" borderId="0">
      <alignment horizontal="left"/>
    </xf>
    <xf numFmtId="0" fontId="44" fillId="0" borderId="0" applyNumberFormat="0" applyFill="0" applyBorder="0" applyAlignment="0" applyProtection="0">
      <alignment vertical="top"/>
      <protection locked="0"/>
    </xf>
    <xf numFmtId="204" fontId="45" fillId="0" borderId="5" applyNumberFormat="0" applyAlignment="0" applyProtection="0"/>
    <xf numFmtId="10" fontId="36" fillId="35" borderId="14" applyNumberFormat="0" applyBorder="0" applyAlignment="0" applyProtection="0"/>
    <xf numFmtId="0" fontId="18" fillId="0" borderId="15" applyNumberFormat="0" applyFont="0" applyFill="0" applyAlignment="0" applyProtection="0"/>
    <xf numFmtId="205" fontId="46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06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07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37" fontId="47" fillId="0" borderId="0"/>
    <xf numFmtId="209" fontId="18" fillId="0" borderId="0"/>
    <xf numFmtId="210" fontId="48" fillId="0" borderId="0"/>
    <xf numFmtId="0" fontId="48" fillId="0" borderId="0"/>
    <xf numFmtId="211" fontId="48" fillId="0" borderId="0">
      <alignment horizontal="right"/>
    </xf>
    <xf numFmtId="0" fontId="6" fillId="0" borderId="0"/>
    <xf numFmtId="0" fontId="6" fillId="0" borderId="0"/>
    <xf numFmtId="0" fontId="100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02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4" fillId="0" borderId="0"/>
    <xf numFmtId="0" fontId="104" fillId="0" borderId="0"/>
    <xf numFmtId="0" fontId="18" fillId="0" borderId="0"/>
    <xf numFmtId="0" fontId="18" fillId="0" borderId="0"/>
    <xf numFmtId="0" fontId="6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00" fillId="0" borderId="0"/>
    <xf numFmtId="0" fontId="104" fillId="0" borderId="0"/>
    <xf numFmtId="0" fontId="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104" fillId="0" borderId="0"/>
    <xf numFmtId="0" fontId="100" fillId="0" borderId="0"/>
    <xf numFmtId="0" fontId="101" fillId="0" borderId="0"/>
    <xf numFmtId="0" fontId="49" fillId="0" borderId="0"/>
    <xf numFmtId="0" fontId="49" fillId="0" borderId="0"/>
    <xf numFmtId="0" fontId="2" fillId="0" borderId="0"/>
    <xf numFmtId="0" fontId="103" fillId="0" borderId="0"/>
    <xf numFmtId="0" fontId="2" fillId="0" borderId="0"/>
    <xf numFmtId="0" fontId="18" fillId="0" borderId="0"/>
    <xf numFmtId="0" fontId="50" fillId="0" borderId="0"/>
    <xf numFmtId="0" fontId="49" fillId="0" borderId="0"/>
    <xf numFmtId="0" fontId="6" fillId="0" borderId="0"/>
    <xf numFmtId="0" fontId="6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03" fillId="0" borderId="0"/>
    <xf numFmtId="0" fontId="18" fillId="0" borderId="0"/>
    <xf numFmtId="0" fontId="30" fillId="0" borderId="0" applyFill="0" applyBorder="0">
      <protection locked="0"/>
    </xf>
    <xf numFmtId="0" fontId="12" fillId="0" borderId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38" fontId="39" fillId="0" borderId="0"/>
    <xf numFmtId="0" fontId="18" fillId="31" borderId="6"/>
    <xf numFmtId="40" fontId="51" fillId="28" borderId="0">
      <alignment horizontal="right"/>
    </xf>
    <xf numFmtId="0" fontId="52" fillId="30" borderId="0">
      <alignment horizontal="center"/>
    </xf>
    <xf numFmtId="0" fontId="23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2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3" fontId="18" fillId="0" borderId="0"/>
    <xf numFmtId="0" fontId="59" fillId="0" borderId="0"/>
    <xf numFmtId="0" fontId="32" fillId="26" borderId="0"/>
    <xf numFmtId="0" fontId="60" fillId="0" borderId="0">
      <alignment vertical="center"/>
    </xf>
    <xf numFmtId="192" fontId="46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2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40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2" fillId="53" borderId="27" applyNumberFormat="0" applyProtection="0">
      <alignment horizontal="left" vertical="center" indent="1"/>
    </xf>
    <xf numFmtId="4" fontId="40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6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4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3" fontId="18" fillId="0" borderId="0"/>
    <xf numFmtId="0" fontId="50" fillId="0" borderId="0"/>
    <xf numFmtId="0" fontId="50" fillId="0" borderId="0"/>
    <xf numFmtId="192" fontId="18" fillId="0" borderId="30" applyAlignment="0">
      <alignment horizontal="center"/>
    </xf>
    <xf numFmtId="192" fontId="75" fillId="0" borderId="30" applyFill="0" applyAlignment="0" applyProtection="0"/>
    <xf numFmtId="0" fontId="76" fillId="0" borderId="0" applyFill="0" applyBorder="0" applyAlignment="0"/>
    <xf numFmtId="0" fontId="46" fillId="61" borderId="14">
      <alignment horizontal="center" vertical="center"/>
    </xf>
    <xf numFmtId="0" fontId="18" fillId="47" borderId="0" applyNumberFormat="0" applyFont="0" applyBorder="0" applyAlignment="0" applyProtection="0"/>
    <xf numFmtId="40" fontId="77" fillId="0" borderId="0"/>
    <xf numFmtId="189" fontId="75" fillId="0" borderId="10" applyFill="0"/>
    <xf numFmtId="189" fontId="75" fillId="0" borderId="30" applyFill="0"/>
    <xf numFmtId="189" fontId="18" fillId="0" borderId="10" applyFill="0"/>
    <xf numFmtId="189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8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58" fillId="0" borderId="0" applyNumberFormat="0" applyFill="0" applyBorder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4" borderId="3" applyNumberFormat="0" applyAlignment="0" applyProtection="0"/>
    <xf numFmtId="0" fontId="81" fillId="0" borderId="16" applyNumberFormat="0" applyFill="0" applyAlignment="0" applyProtection="0"/>
    <xf numFmtId="0" fontId="82" fillId="3" borderId="0" applyNumberFormat="0" applyBorder="0" applyAlignment="0" applyProtection="0"/>
    <xf numFmtId="0" fontId="83" fillId="23" borderId="18" applyNumberFormat="0" applyAlignment="0" applyProtection="0"/>
    <xf numFmtId="0" fontId="84" fillId="23" borderId="2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4" borderId="0" applyNumberFormat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8" fillId="0" borderId="0"/>
    <xf numFmtId="39" fontId="90" fillId="0" borderId="0"/>
    <xf numFmtId="0" fontId="91" fillId="7" borderId="2" applyNumberFormat="0" applyAlignment="0" applyProtection="0"/>
    <xf numFmtId="0" fontId="92" fillId="37" borderId="0" applyNumberFormat="0" applyBorder="0" applyAlignment="0" applyProtection="0"/>
    <xf numFmtId="0" fontId="93" fillId="0" borderId="31" applyNumberFormat="0" applyFill="0" applyAlignment="0" applyProtection="0"/>
    <xf numFmtId="0" fontId="94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5" fillId="0" borderId="11" applyNumberFormat="0" applyFill="0" applyAlignment="0" applyProtection="0"/>
    <xf numFmtId="0" fontId="96" fillId="0" borderId="12" applyNumberFormat="0" applyFill="0" applyAlignment="0" applyProtection="0"/>
    <xf numFmtId="0" fontId="97" fillId="0" borderId="13" applyNumberFormat="0" applyFill="0" applyAlignment="0" applyProtection="0"/>
    <xf numFmtId="0" fontId="97" fillId="0" borderId="0" applyNumberFormat="0" applyFill="0" applyBorder="0" applyAlignment="0" applyProtection="0"/>
    <xf numFmtId="217" fontId="98" fillId="0" borderId="0"/>
    <xf numFmtId="0" fontId="1" fillId="0" borderId="0"/>
    <xf numFmtId="9" fontId="100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266" applyFont="1" applyFill="1" applyAlignment="1"/>
    <xf numFmtId="0" fontId="3" fillId="0" borderId="0" xfId="266" applyFont="1" applyFill="1" applyAlignment="1"/>
    <xf numFmtId="0" fontId="3" fillId="0" borderId="0" xfId="266" applyFont="1" applyFill="1" applyAlignment="1">
      <alignment horizontal="center"/>
    </xf>
    <xf numFmtId="0" fontId="3" fillId="0" borderId="0" xfId="266" applyFont="1" applyFill="1" applyAlignment="1">
      <alignment horizontal="right"/>
    </xf>
    <xf numFmtId="0" fontId="4" fillId="0" borderId="0" xfId="266" applyFont="1" applyFill="1" applyAlignment="1">
      <alignment horizontal="center"/>
    </xf>
    <xf numFmtId="0" fontId="3" fillId="0" borderId="0" xfId="266" applyFont="1" applyFill="1" applyBorder="1" applyAlignment="1">
      <alignment horizontal="center"/>
    </xf>
    <xf numFmtId="0" fontId="5" fillId="0" borderId="0" xfId="266" applyFont="1" applyFill="1" applyBorder="1" applyAlignment="1">
      <alignment horizontal="center"/>
    </xf>
    <xf numFmtId="49" fontId="2" fillId="0" borderId="0" xfId="266" applyNumberFormat="1" applyFont="1" applyFill="1" applyBorder="1" applyAlignment="1">
      <alignment horizontal="center"/>
    </xf>
    <xf numFmtId="0" fontId="2" fillId="0" borderId="0" xfId="266" applyFont="1" applyFill="1" applyBorder="1" applyAlignment="1">
      <alignment horizontal="center"/>
    </xf>
    <xf numFmtId="0" fontId="5" fillId="0" borderId="0" xfId="266" applyFont="1" applyFill="1" applyAlignment="1">
      <alignment horizontal="center"/>
    </xf>
    <xf numFmtId="0" fontId="4" fillId="0" borderId="0" xfId="266" applyFont="1" applyFill="1" applyAlignment="1"/>
    <xf numFmtId="188" fontId="2" fillId="0" borderId="0" xfId="266" applyNumberFormat="1" applyFont="1" applyFill="1" applyAlignment="1"/>
    <xf numFmtId="0" fontId="2" fillId="0" borderId="0" xfId="266" applyFont="1" applyFill="1" applyAlignment="1">
      <alignment horizontal="left"/>
    </xf>
    <xf numFmtId="188" fontId="2" fillId="0" borderId="0" xfId="109" applyNumberFormat="1" applyFont="1" applyFill="1" applyAlignment="1"/>
    <xf numFmtId="0" fontId="10" fillId="0" borderId="0" xfId="266" applyFont="1" applyFill="1" applyAlignment="1"/>
    <xf numFmtId="0" fontId="3" fillId="0" borderId="0" xfId="266" applyFont="1" applyFill="1" applyAlignment="1">
      <alignment horizontal="left"/>
    </xf>
    <xf numFmtId="0" fontId="11" fillId="0" borderId="0" xfId="266" applyFont="1" applyFill="1" applyAlignment="1">
      <alignment horizontal="center"/>
    </xf>
    <xf numFmtId="0" fontId="2" fillId="0" borderId="0" xfId="287" applyFont="1" applyFill="1" applyAlignment="1"/>
    <xf numFmtId="0" fontId="3" fillId="0" borderId="0" xfId="287" applyFont="1" applyFill="1" applyAlignment="1"/>
    <xf numFmtId="0" fontId="3" fillId="0" borderId="0" xfId="287" applyFont="1" applyFill="1" applyAlignment="1">
      <alignment horizontal="centerContinuous"/>
    </xf>
    <xf numFmtId="0" fontId="3" fillId="0" borderId="0" xfId="287" applyFont="1" applyFill="1" applyBorder="1" applyAlignment="1">
      <alignment horizontal="right"/>
    </xf>
    <xf numFmtId="0" fontId="4" fillId="0" borderId="0" xfId="287" applyFont="1" applyFill="1" applyAlignment="1">
      <alignment horizontal="center"/>
    </xf>
    <xf numFmtId="0" fontId="3" fillId="0" borderId="0" xfId="194" applyFont="1" applyFill="1" applyAlignment="1">
      <alignment horizontal="left"/>
    </xf>
    <xf numFmtId="0" fontId="5" fillId="0" borderId="0" xfId="194" applyFont="1" applyFill="1" applyAlignment="1">
      <alignment horizontal="center"/>
    </xf>
    <xf numFmtId="0" fontId="2" fillId="0" borderId="0" xfId="194" applyFont="1" applyFill="1" applyAlignment="1">
      <alignment horizontal="left"/>
    </xf>
    <xf numFmtId="187" fontId="3" fillId="0" borderId="34" xfId="287" applyNumberFormat="1" applyFont="1" applyFill="1" applyBorder="1" applyAlignment="1"/>
    <xf numFmtId="0" fontId="2" fillId="0" borderId="0" xfId="287" applyFont="1" applyFill="1" applyAlignment="1">
      <alignment horizontal="center"/>
    </xf>
    <xf numFmtId="0" fontId="3" fillId="0" borderId="0" xfId="287" applyFont="1" applyFill="1" applyAlignment="1">
      <alignment horizontal="left"/>
    </xf>
    <xf numFmtId="0" fontId="3" fillId="0" borderId="0" xfId="287" applyFont="1" applyFill="1" applyBorder="1" applyAlignment="1">
      <alignment horizontal="center"/>
    </xf>
    <xf numFmtId="0" fontId="2" fillId="0" borderId="0" xfId="287" applyFont="1" applyFill="1" applyBorder="1" applyAlignment="1">
      <alignment horizontal="center"/>
    </xf>
    <xf numFmtId="0" fontId="15" fillId="0" borderId="0" xfId="287" applyFont="1" applyFill="1" applyBorder="1" applyAlignment="1">
      <alignment horizontal="center"/>
    </xf>
    <xf numFmtId="0" fontId="3" fillId="0" borderId="0" xfId="287" applyFont="1" applyFill="1" applyAlignment="1">
      <alignment horizontal="center"/>
    </xf>
    <xf numFmtId="0" fontId="2" fillId="0" borderId="0" xfId="287" applyFont="1" applyFill="1" applyAlignment="1">
      <alignment horizontal="right"/>
    </xf>
    <xf numFmtId="188" fontId="3" fillId="0" borderId="0" xfId="287" applyNumberFormat="1" applyFont="1" applyFill="1" applyBorder="1" applyAlignment="1"/>
    <xf numFmtId="0" fontId="4" fillId="0" borderId="0" xfId="287" applyFont="1" applyFill="1" applyAlignment="1"/>
    <xf numFmtId="188" fontId="2" fillId="0" borderId="0" xfId="287" applyNumberFormat="1" applyFont="1" applyFill="1" applyBorder="1" applyAlignment="1"/>
    <xf numFmtId="0" fontId="15" fillId="0" borderId="0" xfId="287" applyFont="1" applyFill="1" applyAlignment="1"/>
    <xf numFmtId="188" fontId="3" fillId="0" borderId="10" xfId="287" applyNumberFormat="1" applyFont="1" applyFill="1" applyBorder="1" applyAlignment="1"/>
    <xf numFmtId="188" fontId="2" fillId="0" borderId="0" xfId="287" applyNumberFormat="1" applyFont="1" applyFill="1" applyAlignment="1"/>
    <xf numFmtId="188" fontId="3" fillId="0" borderId="34" xfId="287" applyNumberFormat="1" applyFont="1" applyFill="1" applyBorder="1" applyAlignment="1"/>
    <xf numFmtId="0" fontId="2" fillId="0" borderId="0" xfId="287" applyFont="1" applyFill="1" applyBorder="1" applyAlignment="1"/>
    <xf numFmtId="188" fontId="3" fillId="0" borderId="0" xfId="287" applyNumberFormat="1" applyFont="1" applyFill="1" applyAlignment="1"/>
    <xf numFmtId="0" fontId="3" fillId="0" borderId="0" xfId="287" applyFont="1" applyFill="1" applyBorder="1" applyAlignment="1"/>
    <xf numFmtId="0" fontId="5" fillId="0" borderId="0" xfId="266" applyFont="1" applyFill="1" applyAlignment="1"/>
    <xf numFmtId="189" fontId="2" fillId="0" borderId="0" xfId="266" applyNumberFormat="1" applyFont="1" applyFill="1" applyBorder="1" applyAlignment="1">
      <alignment horizontal="left"/>
    </xf>
    <xf numFmtId="188" fontId="2" fillId="0" borderId="0" xfId="32" applyNumberFormat="1" applyFont="1" applyFill="1" applyAlignment="1"/>
    <xf numFmtId="188" fontId="3" fillId="0" borderId="0" xfId="32" applyNumberFormat="1" applyFont="1" applyFill="1" applyAlignment="1"/>
    <xf numFmtId="188" fontId="2" fillId="0" borderId="0" xfId="32" applyNumberFormat="1" applyFont="1" applyFill="1" applyBorder="1" applyAlignment="1"/>
    <xf numFmtId="0" fontId="105" fillId="0" borderId="0" xfId="184" applyFont="1" applyFill="1" applyAlignment="1"/>
    <xf numFmtId="0" fontId="105" fillId="0" borderId="0" xfId="0" applyFont="1" applyFill="1" applyAlignment="1"/>
    <xf numFmtId="188" fontId="2" fillId="0" borderId="0" xfId="287" applyNumberFormat="1" applyFont="1" applyFill="1" applyAlignment="1">
      <alignment horizontal="center"/>
    </xf>
    <xf numFmtId="0" fontId="16" fillId="0" borderId="0" xfId="287" applyFont="1" applyFill="1" applyAlignment="1"/>
    <xf numFmtId="15" fontId="2" fillId="0" borderId="0" xfId="206" applyNumberFormat="1" applyFont="1" applyFill="1" applyBorder="1" applyAlignment="1">
      <alignment horizontal="center"/>
    </xf>
    <xf numFmtId="43" fontId="2" fillId="0" borderId="0" xfId="44" applyFont="1" applyFill="1" applyBorder="1" applyAlignment="1">
      <alignment horizontal="center"/>
    </xf>
    <xf numFmtId="188" fontId="2" fillId="0" borderId="0" xfId="32" applyNumberFormat="1" applyFont="1" applyFill="1" applyAlignment="1">
      <alignment horizontal="center"/>
    </xf>
    <xf numFmtId="188" fontId="2" fillId="0" borderId="35" xfId="32" applyNumberFormat="1" applyFont="1" applyFill="1" applyBorder="1" applyAlignment="1"/>
    <xf numFmtId="188" fontId="3" fillId="0" borderId="0" xfId="32" applyNumberFormat="1" applyFont="1" applyFill="1" applyAlignment="1">
      <alignment horizontal="center"/>
    </xf>
    <xf numFmtId="188" fontId="3" fillId="0" borderId="10" xfId="32" applyNumberFormat="1" applyFont="1" applyFill="1" applyBorder="1" applyAlignment="1"/>
    <xf numFmtId="188" fontId="3" fillId="0" borderId="0" xfId="32" applyNumberFormat="1" applyFont="1" applyFill="1" applyBorder="1" applyAlignment="1"/>
    <xf numFmtId="188" fontId="3" fillId="0" borderId="36" xfId="32" applyNumberFormat="1" applyFont="1" applyFill="1" applyBorder="1" applyAlignment="1"/>
    <xf numFmtId="0" fontId="13" fillId="0" borderId="0" xfId="194" applyFont="1" applyFill="1" applyAlignment="1"/>
    <xf numFmtId="188" fontId="2" fillId="0" borderId="0" xfId="109" applyNumberFormat="1" applyFont="1" applyFill="1" applyAlignment="1">
      <alignment horizontal="center"/>
    </xf>
    <xf numFmtId="188" fontId="2" fillId="0" borderId="30" xfId="109" applyNumberFormat="1" applyFont="1" applyFill="1" applyBorder="1" applyAlignment="1"/>
    <xf numFmtId="188" fontId="3" fillId="0" borderId="10" xfId="109" applyNumberFormat="1" applyFont="1" applyFill="1" applyBorder="1" applyAlignment="1"/>
    <xf numFmtId="0" fontId="14" fillId="0" borderId="0" xfId="287" applyFont="1" applyFill="1" applyAlignment="1"/>
    <xf numFmtId="188" fontId="14" fillId="0" borderId="0" xfId="109" applyNumberFormat="1" applyFont="1" applyFill="1" applyAlignment="1"/>
    <xf numFmtId="0" fontId="106" fillId="0" borderId="0" xfId="0" applyFont="1" applyFill="1" applyAlignment="1"/>
    <xf numFmtId="188" fontId="2" fillId="0" borderId="34" xfId="32" applyNumberFormat="1" applyFont="1" applyFill="1" applyBorder="1" applyAlignment="1"/>
    <xf numFmtId="188" fontId="106" fillId="0" borderId="0" xfId="32" applyNumberFormat="1" applyFont="1" applyFill="1" applyAlignment="1"/>
    <xf numFmtId="188" fontId="7" fillId="0" borderId="0" xfId="32" applyNumberFormat="1" applyFont="1" applyFill="1" applyAlignment="1"/>
    <xf numFmtId="188" fontId="107" fillId="0" borderId="0" xfId="32" applyNumberFormat="1" applyFont="1" applyFill="1" applyAlignment="1"/>
    <xf numFmtId="188" fontId="3" fillId="0" borderId="34" xfId="32" applyNumberFormat="1" applyFont="1" applyFill="1" applyBorder="1" applyAlignment="1"/>
    <xf numFmtId="188" fontId="106" fillId="0" borderId="0" xfId="32" applyNumberFormat="1" applyFont="1" applyFill="1" applyBorder="1" applyAlignment="1"/>
    <xf numFmtId="0" fontId="10" fillId="0" borderId="0" xfId="287" applyFont="1" applyFill="1" applyAlignment="1"/>
    <xf numFmtId="0" fontId="105" fillId="0" borderId="0" xfId="0" applyFont="1" applyFill="1" applyAlignment="1">
      <alignment horizontal="center"/>
    </xf>
    <xf numFmtId="0" fontId="4" fillId="0" borderId="0" xfId="266" applyFont="1" applyFill="1" applyAlignment="1">
      <alignment horizontal="left"/>
    </xf>
    <xf numFmtId="188" fontId="2" fillId="0" borderId="0" xfId="287" applyNumberFormat="1" applyFont="1" applyFill="1" applyBorder="1" applyAlignment="1">
      <alignment horizontal="center"/>
    </xf>
    <xf numFmtId="188" fontId="2" fillId="0" borderId="0" xfId="109" applyNumberFormat="1" applyFont="1" applyFill="1" applyBorder="1" applyAlignment="1"/>
    <xf numFmtId="188" fontId="3" fillId="0" borderId="10" xfId="109" applyNumberFormat="1" applyFont="1" applyFill="1" applyBorder="1" applyAlignment="1">
      <alignment horizontal="right"/>
    </xf>
    <xf numFmtId="188" fontId="3" fillId="0" borderId="36" xfId="109" applyNumberFormat="1" applyFont="1" applyFill="1" applyBorder="1" applyAlignment="1"/>
    <xf numFmtId="188" fontId="3" fillId="0" borderId="35" xfId="32" applyNumberFormat="1" applyFont="1" applyFill="1" applyBorder="1" applyAlignment="1"/>
    <xf numFmtId="188" fontId="2" fillId="0" borderId="35" xfId="109" applyNumberFormat="1" applyFont="1" applyFill="1" applyBorder="1" applyAlignment="1"/>
    <xf numFmtId="188" fontId="2" fillId="0" borderId="0" xfId="32" applyNumberFormat="1" applyFont="1" applyFill="1" applyBorder="1" applyAlignment="1">
      <alignment horizontal="center"/>
    </xf>
    <xf numFmtId="0" fontId="4" fillId="0" borderId="0" xfId="287" applyFont="1" applyFill="1" applyBorder="1" applyAlignment="1"/>
    <xf numFmtId="0" fontId="109" fillId="0" borderId="0" xfId="0" applyFont="1" applyFill="1" applyAlignment="1"/>
    <xf numFmtId="187" fontId="2" fillId="0" borderId="0" xfId="32" applyFont="1" applyFill="1" applyAlignment="1"/>
    <xf numFmtId="0" fontId="2" fillId="0" borderId="0" xfId="266" applyFont="1" applyFill="1" applyAlignment="1">
      <alignment horizontal="center"/>
    </xf>
    <xf numFmtId="187" fontId="2" fillId="0" borderId="0" xfId="266" applyNumberFormat="1" applyFont="1" applyFill="1" applyAlignment="1"/>
    <xf numFmtId="218" fontId="2" fillId="0" borderId="0" xfId="266" applyNumberFormat="1" applyFont="1" applyFill="1" applyAlignment="1">
      <alignment horizontal="center"/>
    </xf>
    <xf numFmtId="0" fontId="3" fillId="0" borderId="0" xfId="287" applyFont="1" applyFill="1" applyBorder="1" applyAlignment="1">
      <alignment horizontal="centerContinuous"/>
    </xf>
    <xf numFmtId="188" fontId="2" fillId="0" borderId="0" xfId="32" applyNumberFormat="1" applyFont="1" applyFill="1" applyBorder="1" applyAlignment="1">
      <alignment horizontal="left"/>
    </xf>
    <xf numFmtId="188" fontId="3" fillId="0" borderId="0" xfId="3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88" fontId="3" fillId="0" borderId="10" xfId="32" applyNumberFormat="1" applyFont="1" applyFill="1" applyBorder="1" applyAlignment="1">
      <alignment horizontal="center"/>
    </xf>
    <xf numFmtId="0" fontId="105" fillId="0" borderId="0" xfId="470" applyFont="1" applyFill="1" applyBorder="1" applyAlignment="1"/>
    <xf numFmtId="0" fontId="105" fillId="0" borderId="0" xfId="470" applyFont="1" applyFill="1" applyAlignment="1">
      <alignment horizontal="center"/>
    </xf>
    <xf numFmtId="0" fontId="105" fillId="0" borderId="0" xfId="470" applyFont="1" applyFill="1" applyBorder="1" applyAlignment="1">
      <alignment horizontal="center"/>
    </xf>
    <xf numFmtId="0" fontId="2" fillId="0" borderId="0" xfId="287" quotePrefix="1" applyFont="1" applyFill="1" applyAlignment="1"/>
    <xf numFmtId="188" fontId="3" fillId="0" borderId="35" xfId="287" applyNumberFormat="1" applyFont="1" applyFill="1" applyBorder="1" applyAlignment="1"/>
    <xf numFmtId="187" fontId="2" fillId="0" borderId="0" xfId="32" applyFont="1" applyFill="1" applyBorder="1" applyAlignment="1"/>
    <xf numFmtId="0" fontId="109" fillId="0" borderId="0" xfId="470" applyFont="1" applyFill="1" applyAlignment="1"/>
    <xf numFmtId="0" fontId="108" fillId="0" borderId="0" xfId="470" applyFont="1" applyFill="1" applyAlignment="1">
      <alignment horizontal="center"/>
    </xf>
    <xf numFmtId="0" fontId="105" fillId="0" borderId="35" xfId="470" applyFont="1" applyFill="1" applyBorder="1" applyAlignment="1">
      <alignment horizontal="center"/>
    </xf>
    <xf numFmtId="0" fontId="16" fillId="0" borderId="0" xfId="287" applyFont="1" applyFill="1" applyAlignment="1">
      <alignment horizontal="left"/>
    </xf>
    <xf numFmtId="0" fontId="2" fillId="0" borderId="0" xfId="287" applyFont="1" applyFill="1" applyAlignment="1">
      <alignment horizontal="left"/>
    </xf>
    <xf numFmtId="0" fontId="2" fillId="0" borderId="0" xfId="287" applyFont="1" applyFill="1" applyAlignment="1">
      <alignment horizontal="centerContinuous"/>
    </xf>
    <xf numFmtId="0" fontId="109" fillId="0" borderId="0" xfId="470" applyFont="1" applyFill="1" applyAlignment="1"/>
    <xf numFmtId="0" fontId="10" fillId="0" borderId="0" xfId="287" applyFont="1" applyFill="1" applyAlignment="1">
      <alignment horizontal="left"/>
    </xf>
    <xf numFmtId="187" fontId="3" fillId="0" borderId="0" xfId="32" applyFont="1" applyFill="1" applyAlignment="1"/>
    <xf numFmtId="188" fontId="3" fillId="0" borderId="30" xfId="32" applyNumberFormat="1" applyFont="1" applyFill="1" applyBorder="1" applyAlignment="1"/>
    <xf numFmtId="0" fontId="109" fillId="0" borderId="0" xfId="0" applyFont="1" applyFill="1" applyAlignment="1"/>
    <xf numFmtId="187" fontId="2" fillId="0" borderId="0" xfId="287" applyNumberFormat="1" applyFont="1" applyFill="1" applyAlignment="1"/>
    <xf numFmtId="188" fontId="2" fillId="0" borderId="35" xfId="287" applyNumberFormat="1" applyFont="1" applyFill="1" applyBorder="1" applyAlignment="1"/>
    <xf numFmtId="0" fontId="109" fillId="0" borderId="0" xfId="0" applyFont="1" applyFill="1" applyAlignment="1"/>
    <xf numFmtId="0" fontId="5" fillId="0" borderId="0" xfId="287" applyFont="1" applyFill="1" applyAlignment="1">
      <alignment horizontal="center"/>
    </xf>
    <xf numFmtId="0" fontId="109" fillId="0" borderId="0" xfId="470" applyFont="1" applyFill="1" applyAlignment="1"/>
    <xf numFmtId="0" fontId="4" fillId="0" borderId="0" xfId="287" applyFont="1" applyFill="1" applyAlignment="1">
      <alignment horizontal="centerContinuous"/>
    </xf>
    <xf numFmtId="0" fontId="5" fillId="0" borderId="0" xfId="287" applyFont="1" applyFill="1" applyBorder="1" applyAlignment="1">
      <alignment horizontal="center"/>
    </xf>
    <xf numFmtId="188" fontId="3" fillId="0" borderId="0" xfId="287" applyNumberFormat="1" applyFont="1" applyFill="1" applyAlignment="1">
      <alignment horizontal="center"/>
    </xf>
    <xf numFmtId="4" fontId="2" fillId="0" borderId="0" xfId="287" applyNumberFormat="1" applyFont="1" applyFill="1" applyAlignment="1"/>
    <xf numFmtId="10" fontId="2" fillId="0" borderId="0" xfId="471" applyNumberFormat="1" applyFont="1" applyFill="1" applyAlignment="1"/>
    <xf numFmtId="187" fontId="2" fillId="0" borderId="0" xfId="32" applyNumberFormat="1" applyFont="1" applyFill="1" applyAlignment="1"/>
    <xf numFmtId="0" fontId="5" fillId="0" borderId="0" xfId="287" applyFont="1" applyFill="1" applyAlignment="1">
      <alignment horizontal="center"/>
    </xf>
    <xf numFmtId="0" fontId="110" fillId="0" borderId="0" xfId="0" applyFont="1" applyFill="1" applyAlignment="1">
      <alignment horizontal="center"/>
    </xf>
    <xf numFmtId="0" fontId="5" fillId="0" borderId="0" xfId="287" applyFont="1" applyFill="1" applyAlignment="1">
      <alignment horizontal="center"/>
    </xf>
    <xf numFmtId="3" fontId="5" fillId="0" borderId="0" xfId="287" applyNumberFormat="1" applyFont="1" applyFill="1" applyAlignment="1">
      <alignment horizontal="center"/>
    </xf>
    <xf numFmtId="0" fontId="113" fillId="0" borderId="0" xfId="287" applyFont="1" applyFill="1" applyAlignment="1">
      <alignment horizontal="center"/>
    </xf>
    <xf numFmtId="0" fontId="99" fillId="0" borderId="0" xfId="287" applyFont="1" applyFill="1" applyAlignment="1">
      <alignment horizontal="center"/>
    </xf>
    <xf numFmtId="0" fontId="2" fillId="0" borderId="0" xfId="0" applyFont="1" applyFill="1" applyAlignment="1"/>
    <xf numFmtId="0" fontId="109" fillId="0" borderId="0" xfId="0" applyFont="1" applyFill="1" applyAlignment="1"/>
    <xf numFmtId="0" fontId="108" fillId="0" borderId="0" xfId="0" applyFont="1" applyFill="1" applyAlignment="1">
      <alignment horizontal="center"/>
    </xf>
    <xf numFmtId="0" fontId="110" fillId="0" borderId="0" xfId="0" applyFont="1" applyFill="1" applyAlignment="1">
      <alignment horizontal="center"/>
    </xf>
    <xf numFmtId="0" fontId="105" fillId="0" borderId="0" xfId="0" applyFont="1" applyFill="1" applyAlignment="1">
      <alignment horizontal="center"/>
    </xf>
    <xf numFmtId="0" fontId="105" fillId="0" borderId="0" xfId="0" applyFont="1" applyFill="1" applyAlignment="1">
      <alignment horizontal="center" wrapText="1"/>
    </xf>
    <xf numFmtId="49" fontId="2" fillId="0" borderId="0" xfId="32" applyNumberFormat="1" applyFont="1" applyFill="1" applyBorder="1" applyAlignment="1">
      <alignment horizontal="center" wrapText="1"/>
    </xf>
    <xf numFmtId="0" fontId="108" fillId="0" borderId="0" xfId="470" applyFont="1" applyFill="1" applyAlignment="1">
      <alignment horizontal="center"/>
    </xf>
    <xf numFmtId="0" fontId="105" fillId="0" borderId="35" xfId="470" applyFont="1" applyFill="1" applyBorder="1" applyAlignment="1">
      <alignment horizontal="center"/>
    </xf>
    <xf numFmtId="0" fontId="5" fillId="0" borderId="0" xfId="287" applyFont="1" applyFill="1" applyAlignment="1">
      <alignment horizontal="center"/>
    </xf>
    <xf numFmtId="0" fontId="109" fillId="0" borderId="0" xfId="470" applyFont="1" applyFill="1" applyAlignment="1"/>
    <xf numFmtId="0" fontId="110" fillId="0" borderId="0" xfId="470" applyFont="1" applyFill="1" applyAlignment="1">
      <alignment horizontal="center"/>
    </xf>
    <xf numFmtId="0" fontId="10" fillId="0" borderId="0" xfId="287" applyFont="1" applyFill="1" applyAlignment="1">
      <alignment horizontal="left"/>
    </xf>
  </cellXfs>
  <cellStyles count="472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14" xfId="247"/>
    <cellStyle name="Normal 3 2" xfId="248"/>
    <cellStyle name="Normal 3 2 2" xfId="249"/>
    <cellStyle name="Normal 3 3" xfId="250"/>
    <cellStyle name="Normal 3 4" xfId="251"/>
    <cellStyle name="Normal 3 5" xfId="252"/>
    <cellStyle name="Normal 3 6" xfId="253"/>
    <cellStyle name="Normal 3 7" xfId="254"/>
    <cellStyle name="Normal 3 8" xfId="255"/>
    <cellStyle name="Normal 30" xfId="256"/>
    <cellStyle name="Normal 31" xfId="257"/>
    <cellStyle name="Normal 31 2" xfId="258"/>
    <cellStyle name="Normal 31 2 2" xfId="259"/>
    <cellStyle name="Normal 32" xfId="260"/>
    <cellStyle name="Normal 33" xfId="261"/>
    <cellStyle name="Normal 34" xfId="262"/>
    <cellStyle name="Normal 35" xfId="263"/>
    <cellStyle name="Normal 35 2" xfId="470"/>
    <cellStyle name="Normal 38" xfId="264"/>
    <cellStyle name="Normal 39" xfId="265"/>
    <cellStyle name="Normal 4" xfId="266"/>
    <cellStyle name="Normal 4 2" xfId="267"/>
    <cellStyle name="Normal 4 2 2" xfId="268"/>
    <cellStyle name="Normal 4 3" xfId="269"/>
    <cellStyle name="Normal 4 4" xfId="270"/>
    <cellStyle name="Normal 40" xfId="271"/>
    <cellStyle name="Normal 5" xfId="272"/>
    <cellStyle name="Normal 5 2" xfId="273"/>
    <cellStyle name="Normal 5 3" xfId="274"/>
    <cellStyle name="Normal 6" xfId="275"/>
    <cellStyle name="Normal 6 2" xfId="276"/>
    <cellStyle name="Normal 6 3" xfId="277"/>
    <cellStyle name="Normal 7" xfId="278"/>
    <cellStyle name="Normal 7 12" xfId="279"/>
    <cellStyle name="Normal 7 2" xfId="280"/>
    <cellStyle name="Normal 8" xfId="281"/>
    <cellStyle name="Normal 8 2" xfId="282"/>
    <cellStyle name="Normal 9" xfId="283"/>
    <cellStyle name="Normal 9 2" xfId="284"/>
    <cellStyle name="Normal 9 3" xfId="285"/>
    <cellStyle name="Normal U" xfId="286"/>
    <cellStyle name="Normal_Draft PTTCHTx" xfId="287"/>
    <cellStyle name="Note 2" xfId="288"/>
    <cellStyle name="Note 2 2" xfId="289"/>
    <cellStyle name="Note 2 2 2" xfId="290"/>
    <cellStyle name="Note 2 3" xfId="291"/>
    <cellStyle name="Note 3" xfId="292"/>
    <cellStyle name="Note 3 2" xfId="293"/>
    <cellStyle name="Note 3 2 2" xfId="294"/>
    <cellStyle name="Note 3 3" xfId="295"/>
    <cellStyle name="Note 4" xfId="296"/>
    <cellStyle name="Note 4 2" xfId="297"/>
    <cellStyle name="Note 4 2 2" xfId="298"/>
    <cellStyle name="Note 4 3" xfId="299"/>
    <cellStyle name="Note 5" xfId="300"/>
    <cellStyle name="Note 5 2" xfId="301"/>
    <cellStyle name="Note 5 2 2" xfId="302"/>
    <cellStyle name="Note 5 3" xfId="303"/>
    <cellStyle name="Note 6" xfId="304"/>
    <cellStyle name="Note 6 2" xfId="305"/>
    <cellStyle name="Note heading" xfId="306"/>
    <cellStyle name="nplode" xfId="307"/>
    <cellStyle name="Output Amounts" xfId="308"/>
    <cellStyle name="OUTPUT COLUMN HEADINGS" xfId="309"/>
    <cellStyle name="OUTPUT LINE ITEMS" xfId="310"/>
    <cellStyle name="OUTPUT REPORT HEADING" xfId="311"/>
    <cellStyle name="OUTPUT REPORT TITLE" xfId="312"/>
    <cellStyle name="Percent" xfId="471" builtinId="5"/>
    <cellStyle name="Percent [0] U" xfId="313"/>
    <cellStyle name="Percent [2]" xfId="314"/>
    <cellStyle name="Percent [2] U" xfId="315"/>
    <cellStyle name="Percent [2]_0412 TPS 2006 Budget" xfId="316"/>
    <cellStyle name="Percent 10" xfId="317"/>
    <cellStyle name="Percent 11" xfId="318"/>
    <cellStyle name="Percent 12" xfId="319"/>
    <cellStyle name="Percent 13" xfId="320"/>
    <cellStyle name="Percent 14" xfId="321"/>
    <cellStyle name="Percent 15" xfId="322"/>
    <cellStyle name="Percent 16" xfId="323"/>
    <cellStyle name="Percent 17" xfId="324"/>
    <cellStyle name="Percent 18" xfId="325"/>
    <cellStyle name="Percent 19" xfId="326"/>
    <cellStyle name="Percent 2" xfId="327"/>
    <cellStyle name="Percent 2 2" xfId="328"/>
    <cellStyle name="Percent 2 3" xfId="329"/>
    <cellStyle name="Percent 2 4" xfId="330"/>
    <cellStyle name="Percent 2 5" xfId="331"/>
    <cellStyle name="Percent 2 6" xfId="332"/>
    <cellStyle name="Percent 2 7" xfId="333"/>
    <cellStyle name="Percent 20" xfId="334"/>
    <cellStyle name="Percent 21" xfId="335"/>
    <cellStyle name="Percent 22" xfId="336"/>
    <cellStyle name="Percent 23" xfId="337"/>
    <cellStyle name="Percent 24" xfId="338"/>
    <cellStyle name="Percent 25" xfId="339"/>
    <cellStyle name="Percent 26" xfId="340"/>
    <cellStyle name="Percent 27" xfId="341"/>
    <cellStyle name="Percent 28" xfId="342"/>
    <cellStyle name="Percent 29" xfId="343"/>
    <cellStyle name="Percent 3" xfId="344"/>
    <cellStyle name="Percent 3 2" xfId="345"/>
    <cellStyle name="Percent 30" xfId="346"/>
    <cellStyle name="Percent 31" xfId="347"/>
    <cellStyle name="Percent 37" xfId="348"/>
    <cellStyle name="Percent 38" xfId="349"/>
    <cellStyle name="Percent 4" xfId="350"/>
    <cellStyle name="Percent 5" xfId="351"/>
    <cellStyle name="Percent 6" xfId="352"/>
    <cellStyle name="Percent 7" xfId="353"/>
    <cellStyle name="Percent 8" xfId="354"/>
    <cellStyle name="Percent 9" xfId="355"/>
    <cellStyle name="PSChar" xfId="356"/>
    <cellStyle name="PSDate" xfId="357"/>
    <cellStyle name="PSDec" xfId="358"/>
    <cellStyle name="PSHeading" xfId="359"/>
    <cellStyle name="PSInt" xfId="360"/>
    <cellStyle name="PSSpacer" xfId="361"/>
    <cellStyle name="RangeNames" xfId="362"/>
    <cellStyle name="Ratio" xfId="363"/>
    <cellStyle name="ratio - Style2" xfId="364"/>
    <cellStyle name="Reset range style to defaults" xfId="365"/>
    <cellStyle name="Rothschild Normal" xfId="366"/>
    <cellStyle name="RowSummary" xfId="367"/>
    <cellStyle name="SAPBEXaggData" xfId="368"/>
    <cellStyle name="SAPBEXaggDataEmph" xfId="369"/>
    <cellStyle name="SAPBEXaggItem" xfId="370"/>
    <cellStyle name="SAPBEXaggItemX" xfId="371"/>
    <cellStyle name="SAPBEXchaText" xfId="372"/>
    <cellStyle name="SAPBEXexcBad7" xfId="373"/>
    <cellStyle name="SAPBEXexcBad8" xfId="374"/>
    <cellStyle name="SAPBEXexcBad9" xfId="375"/>
    <cellStyle name="SAPBEXexcCritical4" xfId="376"/>
    <cellStyle name="SAPBEXexcCritical5" xfId="377"/>
    <cellStyle name="SAPBEXexcCritical6" xfId="378"/>
    <cellStyle name="SAPBEXexcGood1" xfId="379"/>
    <cellStyle name="SAPBEXexcGood2" xfId="380"/>
    <cellStyle name="SAPBEXexcGood3" xfId="381"/>
    <cellStyle name="SAPBEXfilterDrill" xfId="382"/>
    <cellStyle name="SAPBEXfilterItem" xfId="383"/>
    <cellStyle name="SAPBEXfilterText" xfId="384"/>
    <cellStyle name="SAPBEXformats" xfId="385"/>
    <cellStyle name="SAPBEXheaderItem" xfId="386"/>
    <cellStyle name="SAPBEXheaderText" xfId="387"/>
    <cellStyle name="SAPBEXHLevel0" xfId="388"/>
    <cellStyle name="SAPBEXHLevel0X" xfId="389"/>
    <cellStyle name="SAPBEXHLevel1" xfId="390"/>
    <cellStyle name="SAPBEXHLevel1X" xfId="391"/>
    <cellStyle name="SAPBEXHLevel2" xfId="392"/>
    <cellStyle name="SAPBEXHLevel2X" xfId="393"/>
    <cellStyle name="SAPBEXHLevel3" xfId="394"/>
    <cellStyle name="SAPBEXHLevel3X" xfId="395"/>
    <cellStyle name="SAPBEXresData" xfId="396"/>
    <cellStyle name="SAPBEXresDataEmph" xfId="397"/>
    <cellStyle name="SAPBEXresItem" xfId="398"/>
    <cellStyle name="SAPBEXresItemX" xfId="399"/>
    <cellStyle name="SAPBEXstdData" xfId="400"/>
    <cellStyle name="SAPBEXstdDataEmph" xfId="401"/>
    <cellStyle name="SAPBEXstdItem" xfId="402"/>
    <cellStyle name="SAPBEXstdItemX" xfId="403"/>
    <cellStyle name="SAPBEXtitle" xfId="404"/>
    <cellStyle name="SAPBEXundefined" xfId="405"/>
    <cellStyle name="Sensitivity" xfId="406"/>
    <cellStyle name="SheetHeader1" xfId="407"/>
    <cellStyle name="SheetHeader2" xfId="408"/>
    <cellStyle name="Short Date" xfId="409"/>
    <cellStyle name="Style 1" xfId="410"/>
    <cellStyle name="style1" xfId="411"/>
    <cellStyle name="Style2" xfId="412"/>
    <cellStyle name="Style3" xfId="413"/>
    <cellStyle name="Subheading" xfId="414"/>
    <cellStyle name="SubheadingBold" xfId="415"/>
    <cellStyle name="Table Heading" xfId="416"/>
    <cellStyle name="Table_Heading2" xfId="417"/>
    <cellStyle name="TBC" xfId="418"/>
    <cellStyle name="Times New Roman" xfId="419"/>
    <cellStyle name="Total 1" xfId="420"/>
    <cellStyle name="Total 2" xfId="421"/>
    <cellStyle name="Total 3" xfId="422"/>
    <cellStyle name="Total 4" xfId="423"/>
    <cellStyle name="Transfer out" xfId="424"/>
    <cellStyle name="Tusental (0)_pldt" xfId="425"/>
    <cellStyle name="Tusental_pldt" xfId="426"/>
    <cellStyle name="Unit" xfId="427"/>
    <cellStyle name="Unprotected" xfId="428"/>
    <cellStyle name="User_Defined_A" xfId="429"/>
    <cellStyle name="Valuta (0)_pldt" xfId="430"/>
    <cellStyle name="Valuta_pldt" xfId="431"/>
    <cellStyle name="Warning" xfId="432"/>
    <cellStyle name="การคำนวณ" xfId="445"/>
    <cellStyle name="ข้อความเตือน" xfId="446"/>
    <cellStyle name="ข้อความอธิบาย" xfId="447"/>
    <cellStyle name="เครื่องหมายจุลภาค [0]_Book2" xfId="433"/>
    <cellStyle name="เครื่องหมายจุลภาค 2" xfId="434"/>
    <cellStyle name="เครื่องหมายจุลภาค 3" xfId="435"/>
    <cellStyle name="เครื่องหมายจุลภาค 4" xfId="436"/>
    <cellStyle name="เครื่องหมายจุลภาค_Book2" xfId="437"/>
    <cellStyle name="เครื่องหมายสกุลเงิน [0]_Book2" xfId="438"/>
    <cellStyle name="เครื่องหมายสกุลเงิน_Book2" xfId="439"/>
    <cellStyle name="ชื่อเรื่อง" xfId="448"/>
    <cellStyle name="เชื่อมโยงหลายมิติ_ไม่ขาว ไม่สวย ไม่หมวย แต่เซ็กซ์" xfId="440"/>
    <cellStyle name="เซลล์ตรวจสอบ" xfId="441"/>
    <cellStyle name="เซลล์ที่มีการเชื่อมโยง" xfId="442"/>
    <cellStyle name="ดี" xfId="449"/>
    <cellStyle name="ตามการเชื่อมโยงหลายมิติ_ไม่ขาว ไม่สวย ไม่หมวย แต่เซ็กซ์" xfId="450"/>
    <cellStyle name="ปกติ 2" xfId="451"/>
    <cellStyle name="ปกติ 3" xfId="452"/>
    <cellStyle name="ปกติ_088dc_eci" xfId="453"/>
    <cellStyle name="ป้อนค่า" xfId="454"/>
    <cellStyle name="ปานกลาง" xfId="455"/>
    <cellStyle name="ผลรวม" xfId="456"/>
    <cellStyle name="แย่" xfId="443"/>
    <cellStyle name="วฅมุ_ฑธนฬย๗ภฬ" xfId="457"/>
    <cellStyle name="ส่วนที่ถูกเน้น1" xfId="458"/>
    <cellStyle name="ส่วนที่ถูกเน้น2" xfId="459"/>
    <cellStyle name="ส่วนที่ถูกเน้น3" xfId="460"/>
    <cellStyle name="ส่วนที่ถูกเน้น4" xfId="461"/>
    <cellStyle name="ส่วนที่ถูกเน้น5" xfId="462"/>
    <cellStyle name="ส่วนที่ถูกเน้น6" xfId="463"/>
    <cellStyle name="แสดงผล" xfId="444"/>
    <cellStyle name="หมายเหตุ" xfId="464"/>
    <cellStyle name="หัวเรื่อง 1" xfId="465"/>
    <cellStyle name="หัวเรื่อง 2" xfId="466"/>
    <cellStyle name="หัวเรื่อง 3" xfId="467"/>
    <cellStyle name="หัวเรื่อง 4" xfId="468"/>
    <cellStyle name="標準_2006 Eng" xfId="469"/>
  </cellStyles>
  <dxfs count="0"/>
  <tableStyles count="0" defaultTableStyle="TableStyleMedium9" defaultPivotStyle="PivotStyleLight16"/>
  <colors>
    <mruColors>
      <color rgb="FFFFFF99"/>
      <color rgb="FF0066FF"/>
      <color rgb="FFCCFF99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114"/>
  <sheetViews>
    <sheetView zoomScaleNormal="100" zoomScaleSheetLayoutView="100" workbookViewId="0"/>
  </sheetViews>
  <sheetFormatPr defaultColWidth="9.08203125" defaultRowHeight="22.4" customHeight="1"/>
  <cols>
    <col min="1" max="1" width="1.58203125" style="1" customWidth="1"/>
    <col min="2" max="2" width="2.58203125" style="1" customWidth="1"/>
    <col min="3" max="3" width="36.33203125" style="1" customWidth="1"/>
    <col min="4" max="4" width="1.08203125" style="1" customWidth="1"/>
    <col min="5" max="5" width="10.08203125" style="10" customWidth="1"/>
    <col min="6" max="6" width="1.08203125" style="10" customWidth="1"/>
    <col min="7" max="7" width="14.08203125" style="1" customWidth="1"/>
    <col min="8" max="8" width="1.08203125" style="1" customWidth="1"/>
    <col min="9" max="9" width="14.08203125" style="1" customWidth="1"/>
    <col min="10" max="10" width="1.08203125" style="1" customWidth="1"/>
    <col min="11" max="11" width="14.08203125" style="1" customWidth="1"/>
    <col min="12" max="12" width="1.08203125" style="1" customWidth="1"/>
    <col min="13" max="13" width="14.08203125" style="1" customWidth="1"/>
    <col min="14" max="14" width="9.08203125" style="1"/>
    <col min="15" max="15" width="14.08203125" style="86" bestFit="1" customWidth="1"/>
    <col min="16" max="16" width="14.08203125" style="1" bestFit="1" customWidth="1"/>
    <col min="17" max="17" width="14.5" style="1" bestFit="1" customWidth="1"/>
    <col min="18" max="18" width="11.5" style="1" bestFit="1" customWidth="1"/>
    <col min="19" max="16384" width="9.08203125" style="1"/>
  </cols>
  <sheetData>
    <row r="1" spans="1:13" ht="22.5" customHeight="1">
      <c r="A1" s="85" t="s">
        <v>184</v>
      </c>
      <c r="B1" s="85"/>
      <c r="C1" s="85"/>
      <c r="D1" s="85"/>
      <c r="E1" s="114"/>
      <c r="F1" s="114"/>
      <c r="G1" s="111"/>
      <c r="H1" s="85"/>
      <c r="I1" s="111"/>
      <c r="J1" s="85"/>
      <c r="K1" s="111"/>
      <c r="L1" s="85"/>
      <c r="M1" s="111"/>
    </row>
    <row r="2" spans="1:13" ht="22.5" customHeight="1">
      <c r="A2" s="85" t="s">
        <v>0</v>
      </c>
      <c r="B2" s="85"/>
      <c r="C2" s="85"/>
      <c r="D2" s="85"/>
      <c r="E2" s="114"/>
      <c r="F2" s="114"/>
      <c r="G2" s="111"/>
      <c r="H2" s="85"/>
      <c r="I2" s="111"/>
      <c r="J2" s="85"/>
      <c r="K2" s="111"/>
      <c r="L2" s="85"/>
      <c r="M2" s="111"/>
    </row>
    <row r="3" spans="1:13" ht="10" customHeight="1">
      <c r="A3" s="2"/>
      <c r="B3" s="2"/>
      <c r="C3" s="2"/>
      <c r="D3" s="2"/>
      <c r="E3" s="3"/>
      <c r="F3" s="3"/>
      <c r="G3" s="3"/>
      <c r="H3" s="3"/>
      <c r="I3" s="3"/>
      <c r="J3" s="3"/>
      <c r="K3" s="4"/>
      <c r="L3" s="4"/>
      <c r="M3" s="4"/>
    </row>
    <row r="4" spans="1:13" ht="22.5" customHeight="1">
      <c r="A4" s="2"/>
      <c r="B4" s="2"/>
      <c r="C4" s="2"/>
      <c r="D4" s="2"/>
      <c r="E4" s="5"/>
      <c r="F4" s="5"/>
      <c r="G4" s="131" t="s">
        <v>1</v>
      </c>
      <c r="H4" s="131"/>
      <c r="I4" s="131"/>
      <c r="J4" s="131"/>
      <c r="K4" s="131" t="s">
        <v>2</v>
      </c>
      <c r="L4" s="131"/>
      <c r="M4" s="131"/>
    </row>
    <row r="5" spans="1:13" ht="22.5" customHeight="1">
      <c r="A5" s="2"/>
      <c r="B5" s="2"/>
      <c r="C5" s="2"/>
      <c r="D5" s="2"/>
      <c r="E5" s="5"/>
      <c r="F5" s="5"/>
      <c r="G5" s="133" t="s">
        <v>3</v>
      </c>
      <c r="H5" s="133"/>
      <c r="I5" s="133"/>
      <c r="J5" s="75"/>
      <c r="K5" s="133" t="s">
        <v>3</v>
      </c>
      <c r="L5" s="133"/>
      <c r="M5" s="133"/>
    </row>
    <row r="6" spans="1:13" ht="22.5" customHeight="1">
      <c r="A6" s="130" t="s">
        <v>4</v>
      </c>
      <c r="B6" s="130"/>
      <c r="C6" s="130"/>
      <c r="D6" s="85"/>
      <c r="E6" s="7" t="s">
        <v>5</v>
      </c>
      <c r="F6" s="7"/>
      <c r="G6" s="8" t="s">
        <v>185</v>
      </c>
      <c r="H6" s="9"/>
      <c r="I6" s="8" t="s">
        <v>142</v>
      </c>
      <c r="J6" s="8"/>
      <c r="K6" s="8" t="s">
        <v>185</v>
      </c>
      <c r="L6" s="9"/>
      <c r="M6" s="8" t="s">
        <v>142</v>
      </c>
    </row>
    <row r="7" spans="1:13" ht="22.5" customHeight="1">
      <c r="G7" s="132" t="s">
        <v>208</v>
      </c>
      <c r="H7" s="132"/>
      <c r="I7" s="132"/>
      <c r="J7" s="132"/>
      <c r="K7" s="132"/>
      <c r="L7" s="132"/>
      <c r="M7" s="132"/>
    </row>
    <row r="8" spans="1:13" ht="22.5" customHeight="1">
      <c r="A8" s="11" t="s">
        <v>6</v>
      </c>
      <c r="G8" s="12"/>
      <c r="H8" s="12"/>
      <c r="I8" s="12"/>
      <c r="J8" s="12"/>
      <c r="K8" s="12"/>
      <c r="L8" s="12"/>
      <c r="M8" s="12"/>
    </row>
    <row r="9" spans="1:13" ht="22.5" customHeight="1">
      <c r="A9" s="1" t="s">
        <v>7</v>
      </c>
      <c r="E9" s="10">
        <v>7</v>
      </c>
      <c r="G9" s="46">
        <v>4917163131</v>
      </c>
      <c r="H9" s="69"/>
      <c r="I9" s="46">
        <v>11695247224</v>
      </c>
      <c r="J9" s="46"/>
      <c r="K9" s="46">
        <v>1780104131</v>
      </c>
      <c r="L9" s="69"/>
      <c r="M9" s="46">
        <v>4856977013</v>
      </c>
    </row>
    <row r="10" spans="1:13" ht="22.5" customHeight="1">
      <c r="A10" s="13" t="s">
        <v>8</v>
      </c>
      <c r="E10" s="10">
        <v>8</v>
      </c>
      <c r="G10" s="46">
        <v>4451848525</v>
      </c>
      <c r="H10" s="69"/>
      <c r="I10" s="46">
        <v>2229095979</v>
      </c>
      <c r="J10" s="46"/>
      <c r="K10" s="46">
        <v>542065029</v>
      </c>
      <c r="L10" s="69"/>
      <c r="M10" s="46">
        <v>767761092</v>
      </c>
    </row>
    <row r="11" spans="1:13" ht="22.5" customHeight="1">
      <c r="A11" s="13" t="s">
        <v>144</v>
      </c>
      <c r="E11" s="10">
        <v>34</v>
      </c>
      <c r="G11" s="46">
        <v>0</v>
      </c>
      <c r="H11" s="69"/>
      <c r="I11" s="46">
        <v>10617674</v>
      </c>
      <c r="J11" s="46"/>
      <c r="K11" s="46">
        <v>0</v>
      </c>
      <c r="L11" s="69"/>
      <c r="M11" s="46">
        <v>0</v>
      </c>
    </row>
    <row r="12" spans="1:13" ht="22.5" customHeight="1">
      <c r="A12" s="1" t="s">
        <v>9</v>
      </c>
      <c r="E12" s="10" t="s">
        <v>227</v>
      </c>
      <c r="G12" s="46">
        <v>5277659290</v>
      </c>
      <c r="H12" s="69"/>
      <c r="I12" s="46">
        <v>5226925756</v>
      </c>
      <c r="J12" s="46"/>
      <c r="K12" s="46">
        <v>0</v>
      </c>
      <c r="L12" s="69"/>
      <c r="M12" s="46">
        <v>0</v>
      </c>
    </row>
    <row r="13" spans="1:13" ht="22.5" customHeight="1">
      <c r="A13" s="1" t="s">
        <v>10</v>
      </c>
      <c r="E13" s="10">
        <v>9</v>
      </c>
      <c r="G13" s="46">
        <v>236193762</v>
      </c>
      <c r="H13" s="69"/>
      <c r="I13" s="46">
        <v>404357474</v>
      </c>
      <c r="J13" s="46"/>
      <c r="K13" s="46">
        <v>0</v>
      </c>
      <c r="L13" s="46"/>
      <c r="M13" s="46">
        <v>0</v>
      </c>
    </row>
    <row r="14" spans="1:13" ht="22.5" customHeight="1">
      <c r="A14" s="50" t="s">
        <v>104</v>
      </c>
      <c r="B14" s="50"/>
      <c r="C14" s="50"/>
      <c r="D14" s="50"/>
      <c r="E14" s="10">
        <v>10</v>
      </c>
      <c r="G14" s="46">
        <v>299430687</v>
      </c>
      <c r="H14" s="69"/>
      <c r="I14" s="46">
        <v>153382198</v>
      </c>
      <c r="J14" s="46"/>
      <c r="K14" s="46">
        <v>34640738</v>
      </c>
      <c r="L14" s="69"/>
      <c r="M14" s="46">
        <v>45572410</v>
      </c>
    </row>
    <row r="15" spans="1:13" ht="22.5" customHeight="1">
      <c r="A15" s="1" t="s">
        <v>11</v>
      </c>
      <c r="E15" s="10">
        <v>6</v>
      </c>
      <c r="G15" s="46">
        <v>600000</v>
      </c>
      <c r="H15" s="69"/>
      <c r="I15" s="46">
        <v>64091160</v>
      </c>
      <c r="J15" s="46"/>
      <c r="K15" s="46">
        <v>600000</v>
      </c>
      <c r="L15" s="69"/>
      <c r="M15" s="46">
        <v>64091160</v>
      </c>
    </row>
    <row r="16" spans="1:13" ht="22.5" customHeight="1">
      <c r="A16" s="1" t="s">
        <v>112</v>
      </c>
      <c r="G16" s="46"/>
      <c r="H16" s="69"/>
      <c r="J16" s="46"/>
      <c r="K16" s="46"/>
      <c r="L16" s="69"/>
      <c r="M16" s="46"/>
    </row>
    <row r="17" spans="1:13" ht="22.5" customHeight="1">
      <c r="B17" s="1" t="s">
        <v>111</v>
      </c>
      <c r="E17" s="10" t="s">
        <v>228</v>
      </c>
      <c r="G17" s="46">
        <v>90392540</v>
      </c>
      <c r="H17" s="69"/>
      <c r="I17" s="46">
        <v>51983947</v>
      </c>
      <c r="J17" s="46"/>
      <c r="K17" s="46">
        <v>88231434</v>
      </c>
      <c r="L17" s="69"/>
      <c r="M17" s="46">
        <v>60266766</v>
      </c>
    </row>
    <row r="18" spans="1:13" ht="22.5" customHeight="1">
      <c r="A18" s="1" t="s">
        <v>12</v>
      </c>
      <c r="E18" s="10">
        <v>6</v>
      </c>
      <c r="G18" s="46">
        <v>0</v>
      </c>
      <c r="H18" s="69"/>
      <c r="I18" s="46">
        <v>0</v>
      </c>
      <c r="J18" s="46"/>
      <c r="K18" s="46">
        <v>134000000</v>
      </c>
      <c r="L18" s="69"/>
      <c r="M18" s="46">
        <v>0</v>
      </c>
    </row>
    <row r="19" spans="1:13" ht="22.5" customHeight="1">
      <c r="A19" s="1" t="s">
        <v>99</v>
      </c>
      <c r="G19" s="69"/>
      <c r="H19" s="46"/>
      <c r="I19" s="46"/>
      <c r="J19" s="69"/>
      <c r="K19" s="46"/>
      <c r="L19" s="46"/>
      <c r="M19" s="46"/>
    </row>
    <row r="20" spans="1:13" ht="22.5" customHeight="1">
      <c r="B20" s="1" t="s">
        <v>98</v>
      </c>
      <c r="E20" s="10">
        <v>6</v>
      </c>
      <c r="G20" s="55">
        <v>3268373863</v>
      </c>
      <c r="H20" s="46"/>
      <c r="I20" s="55">
        <v>1262817809</v>
      </c>
      <c r="J20" s="46"/>
      <c r="K20" s="46">
        <v>0</v>
      </c>
      <c r="L20" s="46"/>
      <c r="M20" s="46">
        <v>0</v>
      </c>
    </row>
    <row r="21" spans="1:13" ht="22.5" customHeight="1">
      <c r="A21" s="1" t="s">
        <v>14</v>
      </c>
      <c r="E21" s="10">
        <v>11</v>
      </c>
      <c r="G21" s="46">
        <v>1880392925</v>
      </c>
      <c r="H21" s="69"/>
      <c r="I21" s="46">
        <v>1932891676</v>
      </c>
      <c r="J21" s="46"/>
      <c r="K21" s="46">
        <v>0</v>
      </c>
      <c r="L21" s="46"/>
      <c r="M21" s="46">
        <v>0</v>
      </c>
    </row>
    <row r="22" spans="1:13" ht="22.5" customHeight="1">
      <c r="A22" s="50" t="s">
        <v>15</v>
      </c>
      <c r="B22" s="50"/>
      <c r="C22" s="50"/>
      <c r="D22" s="50"/>
      <c r="E22" s="67"/>
      <c r="F22" s="67"/>
      <c r="G22" s="46">
        <v>57713545</v>
      </c>
      <c r="H22" s="69"/>
      <c r="I22" s="46">
        <v>129493318</v>
      </c>
      <c r="J22" s="46"/>
      <c r="K22" s="46">
        <v>1806160</v>
      </c>
      <c r="L22" s="69"/>
      <c r="M22" s="46">
        <v>3990510</v>
      </c>
    </row>
    <row r="23" spans="1:13" ht="22.5" customHeight="1">
      <c r="A23" s="2" t="s">
        <v>16</v>
      </c>
      <c r="G23" s="58">
        <f>SUM(G9:G22)</f>
        <v>20479768268</v>
      </c>
      <c r="H23" s="69"/>
      <c r="I23" s="58">
        <f>SUM(I9:I22)</f>
        <v>23160904215</v>
      </c>
      <c r="J23" s="59"/>
      <c r="K23" s="58">
        <f>SUM(K9:K22)</f>
        <v>2581447492</v>
      </c>
      <c r="L23" s="69"/>
      <c r="M23" s="58">
        <f>SUM(M9:M22)</f>
        <v>5798658951</v>
      </c>
    </row>
    <row r="24" spans="1:13" ht="10" customHeight="1">
      <c r="A24" s="2"/>
      <c r="B24" s="2"/>
      <c r="C24" s="2"/>
      <c r="D24" s="2"/>
      <c r="E24" s="3"/>
      <c r="F24" s="3"/>
      <c r="G24" s="3"/>
      <c r="H24" s="3"/>
      <c r="I24" s="3"/>
      <c r="J24" s="3"/>
      <c r="K24" s="4"/>
      <c r="L24" s="4"/>
      <c r="M24" s="4"/>
    </row>
    <row r="25" spans="1:13" ht="22.5" customHeight="1">
      <c r="A25" s="11" t="s">
        <v>17</v>
      </c>
      <c r="G25" s="70"/>
      <c r="H25" s="70"/>
      <c r="I25" s="70"/>
      <c r="J25" s="70"/>
      <c r="K25" s="70"/>
      <c r="L25" s="70"/>
      <c r="M25" s="70"/>
    </row>
    <row r="26" spans="1:13" ht="22.5" customHeight="1">
      <c r="A26" s="1" t="s">
        <v>105</v>
      </c>
      <c r="E26" s="10" t="s">
        <v>242</v>
      </c>
      <c r="G26" s="46">
        <v>1942551686</v>
      </c>
      <c r="H26" s="69"/>
      <c r="I26" s="46">
        <v>2538933764</v>
      </c>
      <c r="J26" s="46"/>
      <c r="K26" s="46">
        <v>0</v>
      </c>
      <c r="L26" s="69"/>
      <c r="M26" s="46">
        <v>0</v>
      </c>
    </row>
    <row r="27" spans="1:13" ht="22.5" customHeight="1">
      <c r="A27" s="1" t="s">
        <v>19</v>
      </c>
      <c r="E27" s="10">
        <v>12</v>
      </c>
      <c r="G27" s="46">
        <v>2795777985</v>
      </c>
      <c r="H27" s="69"/>
      <c r="I27" s="46">
        <v>1628894504</v>
      </c>
      <c r="J27" s="46"/>
      <c r="K27" s="46">
        <v>764604000</v>
      </c>
      <c r="L27" s="69"/>
      <c r="M27" s="46">
        <v>764604000</v>
      </c>
    </row>
    <row r="28" spans="1:13" ht="22.5" customHeight="1">
      <c r="A28" s="1" t="s">
        <v>18</v>
      </c>
      <c r="E28" s="10" t="s">
        <v>253</v>
      </c>
      <c r="G28" s="46">
        <v>0</v>
      </c>
      <c r="H28" s="69"/>
      <c r="I28" s="46">
        <v>0</v>
      </c>
      <c r="J28" s="46"/>
      <c r="K28" s="46">
        <v>42560609974</v>
      </c>
      <c r="L28" s="46"/>
      <c r="M28" s="46">
        <v>40690558000</v>
      </c>
    </row>
    <row r="29" spans="1:13" ht="22.5" customHeight="1">
      <c r="A29" s="1" t="s">
        <v>101</v>
      </c>
      <c r="E29" s="10" t="s">
        <v>252</v>
      </c>
      <c r="G29" s="46">
        <v>28307367806</v>
      </c>
      <c r="H29" s="69"/>
      <c r="I29" s="46">
        <v>29093246673</v>
      </c>
      <c r="J29" s="46"/>
      <c r="K29" s="46">
        <v>4916502884</v>
      </c>
      <c r="L29" s="69"/>
      <c r="M29" s="46">
        <v>4653056867</v>
      </c>
    </row>
    <row r="30" spans="1:13" ht="22.5" customHeight="1">
      <c r="A30" s="13" t="s">
        <v>20</v>
      </c>
      <c r="E30" s="10">
        <v>14</v>
      </c>
      <c r="G30" s="46">
        <v>2442299900</v>
      </c>
      <c r="H30" s="69"/>
      <c r="I30" s="46">
        <v>2442299900</v>
      </c>
      <c r="J30" s="46"/>
      <c r="K30" s="46">
        <v>2442299900</v>
      </c>
      <c r="L30" s="69"/>
      <c r="M30" s="46">
        <v>2442299900</v>
      </c>
    </row>
    <row r="31" spans="1:13" ht="22.5" customHeight="1">
      <c r="A31" s="13" t="s">
        <v>21</v>
      </c>
      <c r="E31" s="10">
        <v>8</v>
      </c>
      <c r="G31" s="46">
        <v>53000000</v>
      </c>
      <c r="H31" s="69"/>
      <c r="I31" s="46">
        <v>113000000</v>
      </c>
      <c r="J31" s="46"/>
      <c r="K31" s="46">
        <v>53000000</v>
      </c>
      <c r="L31" s="69"/>
      <c r="M31" s="46">
        <v>113000000</v>
      </c>
    </row>
    <row r="32" spans="1:13" ht="22.5" customHeight="1">
      <c r="A32" s="13" t="s">
        <v>144</v>
      </c>
      <c r="E32" s="10">
        <v>34</v>
      </c>
      <c r="G32" s="46">
        <v>266637280</v>
      </c>
      <c r="H32" s="69"/>
      <c r="I32" s="46">
        <v>226403391</v>
      </c>
      <c r="J32" s="46"/>
      <c r="K32" s="46">
        <v>0</v>
      </c>
      <c r="L32" s="69"/>
      <c r="M32" s="46">
        <v>0</v>
      </c>
    </row>
    <row r="33" spans="1:16" ht="22.5" customHeight="1">
      <c r="A33" s="1" t="s">
        <v>139</v>
      </c>
      <c r="E33" s="10">
        <v>15</v>
      </c>
      <c r="G33" s="46">
        <v>0</v>
      </c>
      <c r="H33" s="69"/>
      <c r="I33" s="46">
        <v>696907546</v>
      </c>
      <c r="J33" s="70"/>
      <c r="K33" s="46">
        <v>0</v>
      </c>
      <c r="L33" s="69"/>
      <c r="M33" s="46">
        <v>0</v>
      </c>
    </row>
    <row r="34" spans="1:16" ht="22.5" customHeight="1">
      <c r="A34" s="1" t="s">
        <v>107</v>
      </c>
      <c r="E34" s="10" t="s">
        <v>228</v>
      </c>
      <c r="G34" s="46">
        <v>18316560</v>
      </c>
      <c r="H34" s="69"/>
      <c r="I34" s="46">
        <v>9900520</v>
      </c>
      <c r="J34" s="46"/>
      <c r="K34" s="46">
        <v>19817713</v>
      </c>
      <c r="L34" s="69"/>
      <c r="M34" s="46">
        <v>16910953</v>
      </c>
    </row>
    <row r="35" spans="1:16" ht="22.5" customHeight="1">
      <c r="A35" s="1" t="s">
        <v>13</v>
      </c>
      <c r="E35" s="10">
        <v>6</v>
      </c>
      <c r="G35" s="46">
        <v>540897665</v>
      </c>
      <c r="H35" s="69"/>
      <c r="I35" s="46">
        <v>42493968</v>
      </c>
      <c r="J35" s="46"/>
      <c r="K35" s="46">
        <v>1807709571</v>
      </c>
      <c r="L35" s="69"/>
      <c r="M35" s="46">
        <v>1266966208</v>
      </c>
    </row>
    <row r="36" spans="1:16" ht="22.5" customHeight="1">
      <c r="A36" s="1" t="s">
        <v>23</v>
      </c>
      <c r="E36" s="10">
        <v>16</v>
      </c>
      <c r="G36" s="46">
        <v>398490216</v>
      </c>
      <c r="H36" s="69"/>
      <c r="I36" s="46">
        <v>318567570</v>
      </c>
      <c r="J36" s="46"/>
      <c r="K36" s="46">
        <v>305389850</v>
      </c>
      <c r="L36" s="69"/>
      <c r="M36" s="46">
        <v>305389850</v>
      </c>
    </row>
    <row r="37" spans="1:16" ht="22.5" customHeight="1">
      <c r="A37" s="1" t="s">
        <v>22</v>
      </c>
      <c r="E37" s="10">
        <v>17</v>
      </c>
      <c r="G37" s="46">
        <v>24107887896</v>
      </c>
      <c r="H37" s="69"/>
      <c r="I37" s="46">
        <v>19772596299</v>
      </c>
      <c r="J37" s="46"/>
      <c r="K37" s="46">
        <v>538511103</v>
      </c>
      <c r="L37" s="69"/>
      <c r="M37" s="46">
        <v>551934400</v>
      </c>
      <c r="O37" s="122"/>
    </row>
    <row r="38" spans="1:16" ht="22.5" customHeight="1">
      <c r="A38" s="1" t="s">
        <v>24</v>
      </c>
      <c r="E38" s="10">
        <v>18</v>
      </c>
      <c r="G38" s="46">
        <v>170315099</v>
      </c>
      <c r="H38" s="69"/>
      <c r="I38" s="46">
        <v>228711902</v>
      </c>
      <c r="J38" s="46"/>
      <c r="K38" s="46">
        <v>0</v>
      </c>
      <c r="L38" s="69"/>
      <c r="M38" s="46">
        <v>0</v>
      </c>
      <c r="P38" s="88"/>
    </row>
    <row r="39" spans="1:16" ht="22.5" customHeight="1">
      <c r="A39" s="1" t="s">
        <v>25</v>
      </c>
      <c r="E39" s="10">
        <v>18</v>
      </c>
      <c r="G39" s="46">
        <v>3626578104</v>
      </c>
      <c r="H39" s="69"/>
      <c r="I39" s="46">
        <v>2982369630</v>
      </c>
      <c r="J39" s="46"/>
      <c r="K39" s="46">
        <v>4333630</v>
      </c>
      <c r="L39" s="69"/>
      <c r="M39" s="46">
        <v>7158935</v>
      </c>
    </row>
    <row r="40" spans="1:16" ht="22.5" customHeight="1">
      <c r="A40" s="1" t="s">
        <v>89</v>
      </c>
      <c r="E40" s="10">
        <v>6</v>
      </c>
      <c r="G40" s="55">
        <v>13139323209</v>
      </c>
      <c r="H40" s="46"/>
      <c r="I40" s="55">
        <v>16407697071</v>
      </c>
      <c r="J40" s="46"/>
      <c r="K40" s="46">
        <v>0</v>
      </c>
      <c r="L40" s="46"/>
      <c r="M40" s="46">
        <v>0</v>
      </c>
    </row>
    <row r="41" spans="1:16" ht="22.5" customHeight="1">
      <c r="A41" s="1" t="s">
        <v>26</v>
      </c>
      <c r="E41" s="10">
        <v>30</v>
      </c>
      <c r="G41" s="46">
        <v>38896697</v>
      </c>
      <c r="H41" s="69"/>
      <c r="I41" s="46">
        <v>202231833</v>
      </c>
      <c r="J41" s="46"/>
      <c r="K41" s="46">
        <v>38896697</v>
      </c>
      <c r="L41" s="69"/>
      <c r="M41" s="46">
        <v>32421563</v>
      </c>
    </row>
    <row r="42" spans="1:16" ht="22.5" customHeight="1">
      <c r="A42" s="1" t="s">
        <v>27</v>
      </c>
      <c r="E42" s="10">
        <v>19</v>
      </c>
      <c r="G42" s="46">
        <v>1901318127</v>
      </c>
      <c r="H42" s="69"/>
      <c r="I42" s="46">
        <v>1386743167</v>
      </c>
      <c r="J42" s="46"/>
      <c r="K42" s="46">
        <v>4486638</v>
      </c>
      <c r="L42" s="69"/>
      <c r="M42" s="46">
        <v>4456998</v>
      </c>
    </row>
    <row r="43" spans="1:16" ht="22.5" customHeight="1">
      <c r="A43" s="2" t="s">
        <v>28</v>
      </c>
      <c r="G43" s="58">
        <f>SUM(G26:G42)</f>
        <v>79749658230</v>
      </c>
      <c r="H43" s="69"/>
      <c r="I43" s="58">
        <f>SUM(I26:I42)</f>
        <v>78090997738</v>
      </c>
      <c r="J43" s="59"/>
      <c r="K43" s="58">
        <f>SUM(K26:K42)</f>
        <v>53456161960</v>
      </c>
      <c r="L43" s="69"/>
      <c r="M43" s="58">
        <f>SUM(M26:M42)</f>
        <v>50848757674</v>
      </c>
    </row>
    <row r="44" spans="1:16" ht="10" customHeight="1">
      <c r="A44" s="2"/>
      <c r="B44" s="2"/>
      <c r="C44" s="2"/>
      <c r="D44" s="2"/>
      <c r="E44" s="3"/>
      <c r="F44" s="3"/>
      <c r="G44" s="3"/>
      <c r="H44" s="3"/>
      <c r="I44" s="3"/>
      <c r="J44" s="3"/>
      <c r="K44" s="4"/>
      <c r="L44" s="4"/>
      <c r="M44" s="4"/>
    </row>
    <row r="45" spans="1:16" ht="22.5" customHeight="1" thickBot="1">
      <c r="A45" s="2" t="s">
        <v>29</v>
      </c>
      <c r="G45" s="72">
        <f>G23+G43</f>
        <v>100229426498</v>
      </c>
      <c r="H45" s="73"/>
      <c r="I45" s="72">
        <f>I23+I43</f>
        <v>101251901953</v>
      </c>
      <c r="J45" s="59"/>
      <c r="K45" s="72">
        <f>K23+K43</f>
        <v>56037609452</v>
      </c>
      <c r="L45" s="69"/>
      <c r="M45" s="72">
        <f>M23+M43</f>
        <v>56647416625</v>
      </c>
    </row>
    <row r="46" spans="1:16" ht="10" customHeight="1" thickTop="1">
      <c r="A46" s="2"/>
      <c r="B46" s="2"/>
      <c r="C46" s="2"/>
      <c r="D46" s="2"/>
      <c r="E46" s="3"/>
      <c r="F46" s="3"/>
      <c r="G46" s="3"/>
      <c r="H46" s="3"/>
      <c r="I46" s="3"/>
      <c r="J46" s="3"/>
      <c r="K46" s="4"/>
      <c r="L46" s="4"/>
      <c r="M46" s="4"/>
    </row>
    <row r="47" spans="1:16" ht="22.5" customHeight="1">
      <c r="A47" s="130" t="s">
        <v>184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</row>
    <row r="48" spans="1:16" ht="22.5" customHeight="1">
      <c r="A48" s="130" t="s">
        <v>0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</row>
    <row r="49" spans="1:15" ht="10" customHeight="1">
      <c r="A49" s="2"/>
      <c r="B49" s="2"/>
      <c r="C49" s="2"/>
      <c r="D49" s="2"/>
      <c r="E49" s="3"/>
      <c r="F49" s="3"/>
      <c r="G49" s="3"/>
      <c r="H49" s="3"/>
      <c r="I49" s="3"/>
      <c r="J49" s="3"/>
      <c r="K49" s="4"/>
      <c r="L49" s="4"/>
      <c r="M49" s="4"/>
    </row>
    <row r="50" spans="1:15" ht="22.5" customHeight="1">
      <c r="E50" s="5"/>
      <c r="F50" s="5"/>
      <c r="G50" s="131" t="s">
        <v>1</v>
      </c>
      <c r="H50" s="131"/>
      <c r="I50" s="131"/>
      <c r="J50" s="131"/>
      <c r="K50" s="131" t="s">
        <v>2</v>
      </c>
      <c r="L50" s="131"/>
      <c r="M50" s="131"/>
    </row>
    <row r="51" spans="1:15" ht="22.5" customHeight="1">
      <c r="E51" s="5"/>
      <c r="F51" s="5"/>
      <c r="G51" s="133" t="s">
        <v>3</v>
      </c>
      <c r="H51" s="133"/>
      <c r="I51" s="133"/>
      <c r="J51" s="75"/>
      <c r="K51" s="134" t="s">
        <v>3</v>
      </c>
      <c r="L51" s="134"/>
      <c r="M51" s="134"/>
    </row>
    <row r="52" spans="1:15" ht="22.5" customHeight="1">
      <c r="A52" s="15" t="s">
        <v>30</v>
      </c>
      <c r="B52" s="16"/>
      <c r="C52" s="16"/>
      <c r="D52" s="16"/>
      <c r="E52" s="7" t="s">
        <v>5</v>
      </c>
      <c r="F52" s="7"/>
      <c r="G52" s="8" t="s">
        <v>185</v>
      </c>
      <c r="H52" s="9"/>
      <c r="I52" s="8" t="s">
        <v>142</v>
      </c>
      <c r="J52" s="8"/>
      <c r="K52" s="8" t="s">
        <v>185</v>
      </c>
      <c r="L52" s="9"/>
      <c r="M52" s="8" t="s">
        <v>142</v>
      </c>
    </row>
    <row r="53" spans="1:15" ht="22.5" customHeight="1">
      <c r="A53" s="2"/>
      <c r="B53" s="16"/>
      <c r="C53" s="16"/>
      <c r="D53" s="16"/>
      <c r="E53" s="67"/>
      <c r="F53" s="67"/>
      <c r="G53" s="132" t="s">
        <v>208</v>
      </c>
      <c r="H53" s="132"/>
      <c r="I53" s="132"/>
      <c r="J53" s="132"/>
      <c r="K53" s="132"/>
      <c r="L53" s="132"/>
      <c r="M53" s="132"/>
    </row>
    <row r="54" spans="1:15" ht="22.5" customHeight="1">
      <c r="A54" s="11" t="s">
        <v>31</v>
      </c>
      <c r="G54" s="12"/>
      <c r="H54" s="12"/>
      <c r="I54" s="12"/>
      <c r="J54" s="12"/>
      <c r="K54" s="12"/>
      <c r="L54" s="12"/>
      <c r="M54" s="12"/>
    </row>
    <row r="55" spans="1:15" ht="22.5" customHeight="1">
      <c r="A55" s="13" t="s">
        <v>32</v>
      </c>
      <c r="E55" s="10" t="s">
        <v>243</v>
      </c>
      <c r="G55" s="12">
        <v>603080000</v>
      </c>
      <c r="H55" s="12"/>
      <c r="I55" s="12">
        <v>0</v>
      </c>
      <c r="J55" s="12"/>
      <c r="K55" s="12">
        <v>0</v>
      </c>
      <c r="L55" s="12"/>
      <c r="M55" s="12">
        <v>0</v>
      </c>
    </row>
    <row r="56" spans="1:15" ht="22.5" customHeight="1">
      <c r="A56" s="13" t="s">
        <v>145</v>
      </c>
      <c r="E56" s="10">
        <v>34</v>
      </c>
      <c r="G56" s="12">
        <v>140193769</v>
      </c>
      <c r="H56" s="12"/>
      <c r="I56" s="12">
        <v>15428225</v>
      </c>
      <c r="J56" s="12"/>
      <c r="K56" s="12">
        <v>0</v>
      </c>
      <c r="L56" s="12"/>
      <c r="M56" s="12">
        <v>0</v>
      </c>
    </row>
    <row r="57" spans="1:15" ht="22.5" customHeight="1">
      <c r="A57" s="1" t="s">
        <v>186</v>
      </c>
      <c r="G57" s="46">
        <v>3906333813</v>
      </c>
      <c r="H57" s="69"/>
      <c r="I57" s="46">
        <v>4408410900</v>
      </c>
      <c r="J57" s="46"/>
      <c r="K57" s="46">
        <v>0</v>
      </c>
      <c r="L57" s="46"/>
      <c r="M57" s="46">
        <v>0</v>
      </c>
    </row>
    <row r="58" spans="1:15" ht="22.5" customHeight="1">
      <c r="A58" s="50" t="s">
        <v>106</v>
      </c>
      <c r="B58" s="50"/>
      <c r="C58" s="50"/>
      <c r="D58" s="50"/>
      <c r="E58" s="10" t="s">
        <v>230</v>
      </c>
      <c r="G58" s="46">
        <v>1707754528</v>
      </c>
      <c r="H58" s="69"/>
      <c r="I58" s="46">
        <v>1452200529</v>
      </c>
      <c r="J58" s="46"/>
      <c r="K58" s="46">
        <v>286540211</v>
      </c>
      <c r="L58" s="46"/>
      <c r="M58" s="46">
        <v>364304995</v>
      </c>
    </row>
    <row r="59" spans="1:15" ht="22.5" customHeight="1">
      <c r="A59" s="1" t="s">
        <v>171</v>
      </c>
      <c r="C59" s="50"/>
      <c r="D59" s="50"/>
      <c r="G59" s="46"/>
      <c r="H59" s="69"/>
      <c r="I59" s="46"/>
      <c r="J59" s="46"/>
      <c r="K59" s="46"/>
      <c r="L59" s="46"/>
      <c r="M59" s="46"/>
    </row>
    <row r="60" spans="1:15" ht="22.5" customHeight="1">
      <c r="B60" s="1" t="s">
        <v>110</v>
      </c>
      <c r="E60" s="10" t="s">
        <v>243</v>
      </c>
      <c r="G60" s="46">
        <v>1091191923</v>
      </c>
      <c r="H60" s="69"/>
      <c r="I60" s="46">
        <v>939376887</v>
      </c>
      <c r="J60" s="46"/>
      <c r="K60" s="46">
        <v>0</v>
      </c>
      <c r="L60" s="46"/>
      <c r="M60" s="46">
        <v>0</v>
      </c>
      <c r="O60" s="46"/>
    </row>
    <row r="61" spans="1:15" ht="22.5" customHeight="1">
      <c r="A61" s="1" t="s">
        <v>173</v>
      </c>
      <c r="E61" s="10" t="s">
        <v>243</v>
      </c>
      <c r="G61" s="46">
        <v>0</v>
      </c>
      <c r="H61" s="69"/>
      <c r="I61" s="46">
        <v>3471390265</v>
      </c>
      <c r="J61" s="46"/>
      <c r="K61" s="46">
        <v>0</v>
      </c>
      <c r="L61" s="46"/>
      <c r="M61" s="46">
        <v>0</v>
      </c>
    </row>
    <row r="62" spans="1:15" ht="22.5" customHeight="1">
      <c r="A62" s="1" t="s">
        <v>34</v>
      </c>
      <c r="G62" s="46"/>
      <c r="H62" s="69"/>
      <c r="I62" s="46"/>
      <c r="J62" s="46"/>
      <c r="K62" s="46"/>
      <c r="L62" s="69"/>
      <c r="M62" s="46"/>
    </row>
    <row r="63" spans="1:15" ht="22.5" customHeight="1">
      <c r="B63" s="1" t="s">
        <v>110</v>
      </c>
      <c r="E63" s="10">
        <v>20</v>
      </c>
      <c r="G63" s="46">
        <v>741415</v>
      </c>
      <c r="H63" s="69"/>
      <c r="I63" s="46">
        <v>843133</v>
      </c>
      <c r="J63" s="46"/>
      <c r="K63" s="46">
        <v>0</v>
      </c>
      <c r="L63" s="46"/>
      <c r="M63" s="46">
        <v>0</v>
      </c>
    </row>
    <row r="64" spans="1:15" ht="22.5" customHeight="1">
      <c r="A64" s="1" t="s">
        <v>35</v>
      </c>
      <c r="G64" s="46">
        <v>3676848</v>
      </c>
      <c r="H64" s="69"/>
      <c r="I64" s="46">
        <v>87655197</v>
      </c>
      <c r="J64" s="46"/>
      <c r="K64" s="46">
        <v>0</v>
      </c>
      <c r="L64" s="46"/>
      <c r="M64" s="46">
        <v>0</v>
      </c>
    </row>
    <row r="65" spans="1:15" ht="22.5" customHeight="1">
      <c r="A65" s="50" t="s">
        <v>36</v>
      </c>
      <c r="B65" s="50"/>
      <c r="C65" s="50"/>
      <c r="D65" s="50"/>
      <c r="G65" s="46">
        <v>121083050</v>
      </c>
      <c r="H65" s="69"/>
      <c r="I65" s="46">
        <v>61346692</v>
      </c>
      <c r="J65" s="46"/>
      <c r="K65" s="46">
        <v>21233967</v>
      </c>
      <c r="L65" s="69"/>
      <c r="M65" s="46">
        <v>22216199</v>
      </c>
    </row>
    <row r="66" spans="1:15" ht="22.5" customHeight="1">
      <c r="A66" s="2" t="s">
        <v>37</v>
      </c>
      <c r="G66" s="58">
        <f>SUM(G55:G65)</f>
        <v>7574055346</v>
      </c>
      <c r="H66" s="69"/>
      <c r="I66" s="58">
        <f>SUM(I55:I65)</f>
        <v>10436651828</v>
      </c>
      <c r="J66" s="59"/>
      <c r="K66" s="58">
        <f>SUM(K55:K65)</f>
        <v>307774178</v>
      </c>
      <c r="L66" s="69"/>
      <c r="M66" s="58">
        <f>SUM(M55:M65)</f>
        <v>386521194</v>
      </c>
    </row>
    <row r="67" spans="1:15" ht="10" customHeight="1">
      <c r="A67" s="2"/>
      <c r="B67" s="2"/>
      <c r="C67" s="2"/>
      <c r="D67" s="2"/>
      <c r="E67" s="3"/>
      <c r="F67" s="3"/>
      <c r="G67" s="3"/>
      <c r="H67" s="3"/>
      <c r="I67" s="3"/>
      <c r="J67" s="3"/>
      <c r="K67" s="4"/>
      <c r="L67" s="4"/>
      <c r="M67" s="4"/>
    </row>
    <row r="68" spans="1:15" ht="22.5" customHeight="1">
      <c r="A68" s="11" t="s">
        <v>38</v>
      </c>
      <c r="G68" s="70"/>
      <c r="H68" s="70"/>
      <c r="I68" s="70"/>
      <c r="J68" s="70"/>
      <c r="K68" s="70"/>
      <c r="L68" s="70"/>
      <c r="M68" s="70"/>
    </row>
    <row r="69" spans="1:15" ht="22.5" customHeight="1">
      <c r="A69" s="50" t="s">
        <v>33</v>
      </c>
      <c r="B69" s="50"/>
      <c r="C69" s="50"/>
      <c r="D69" s="50"/>
      <c r="E69" s="10" t="s">
        <v>243</v>
      </c>
      <c r="G69" s="46">
        <v>15273252762</v>
      </c>
      <c r="H69" s="69"/>
      <c r="I69" s="46">
        <v>12633424933</v>
      </c>
      <c r="J69" s="46"/>
      <c r="K69" s="46">
        <v>0</v>
      </c>
      <c r="L69" s="46"/>
      <c r="M69" s="46">
        <v>0</v>
      </c>
      <c r="O69" s="46"/>
    </row>
    <row r="70" spans="1:15" ht="22.5" customHeight="1">
      <c r="A70" s="1" t="s">
        <v>39</v>
      </c>
      <c r="E70" s="10" t="s">
        <v>243</v>
      </c>
      <c r="G70" s="46">
        <v>15167590698</v>
      </c>
      <c r="H70" s="69"/>
      <c r="I70" s="46">
        <v>16107244841</v>
      </c>
      <c r="J70" s="46"/>
      <c r="K70" s="46">
        <v>0</v>
      </c>
      <c r="L70" s="46"/>
      <c r="M70" s="46">
        <v>0</v>
      </c>
    </row>
    <row r="71" spans="1:15" ht="22.5" customHeight="1">
      <c r="A71" s="13" t="s">
        <v>145</v>
      </c>
      <c r="B71" s="50"/>
      <c r="C71" s="50"/>
      <c r="D71" s="50"/>
      <c r="E71" s="10">
        <v>34</v>
      </c>
      <c r="G71" s="46">
        <v>748411942</v>
      </c>
      <c r="H71" s="69"/>
      <c r="I71" s="46">
        <v>358117345</v>
      </c>
      <c r="J71" s="46"/>
      <c r="K71" s="46">
        <v>0</v>
      </c>
      <c r="L71" s="46"/>
      <c r="M71" s="46">
        <v>0</v>
      </c>
    </row>
    <row r="72" spans="1:15" ht="22.5" customHeight="1">
      <c r="A72" s="1" t="s">
        <v>34</v>
      </c>
      <c r="E72" s="10">
        <v>20</v>
      </c>
      <c r="G72" s="46">
        <v>414886</v>
      </c>
      <c r="H72" s="69"/>
      <c r="I72" s="46">
        <v>1099700</v>
      </c>
      <c r="J72" s="46"/>
      <c r="K72" s="46">
        <v>0</v>
      </c>
      <c r="L72" s="46"/>
      <c r="M72" s="46">
        <v>0</v>
      </c>
    </row>
    <row r="73" spans="1:15" ht="22.5" customHeight="1">
      <c r="A73" s="13" t="s">
        <v>40</v>
      </c>
      <c r="E73" s="10">
        <v>30</v>
      </c>
      <c r="G73" s="46">
        <v>1710235519</v>
      </c>
      <c r="H73" s="69"/>
      <c r="I73" s="46">
        <v>1478915724</v>
      </c>
      <c r="J73" s="46"/>
      <c r="K73" s="46">
        <v>0</v>
      </c>
      <c r="L73" s="46"/>
      <c r="M73" s="46">
        <v>0</v>
      </c>
    </row>
    <row r="74" spans="1:15" ht="22.5" customHeight="1">
      <c r="A74" s="13" t="s">
        <v>108</v>
      </c>
      <c r="G74" s="46"/>
      <c r="H74" s="69"/>
      <c r="I74" s="46"/>
      <c r="J74" s="46"/>
      <c r="K74" s="46"/>
      <c r="L74" s="46"/>
      <c r="M74" s="46"/>
    </row>
    <row r="75" spans="1:15" ht="22.5" customHeight="1">
      <c r="B75" s="1" t="s">
        <v>187</v>
      </c>
      <c r="E75" s="10">
        <v>22</v>
      </c>
      <c r="G75" s="46">
        <v>203820910</v>
      </c>
      <c r="H75" s="69"/>
      <c r="I75" s="46">
        <v>176809634</v>
      </c>
      <c r="J75" s="46"/>
      <c r="K75" s="46">
        <v>166231851</v>
      </c>
      <c r="L75" s="69"/>
      <c r="M75" s="46">
        <v>147677379</v>
      </c>
    </row>
    <row r="76" spans="1:15" ht="22.5" customHeight="1">
      <c r="A76" s="1" t="s">
        <v>109</v>
      </c>
      <c r="G76" s="46">
        <v>135121715</v>
      </c>
      <c r="H76" s="69"/>
      <c r="I76" s="46">
        <v>123621104</v>
      </c>
      <c r="J76" s="46"/>
      <c r="K76" s="46">
        <v>0</v>
      </c>
      <c r="L76" s="46"/>
      <c r="M76" s="46">
        <v>0</v>
      </c>
    </row>
    <row r="77" spans="1:15" ht="22.5" customHeight="1">
      <c r="A77" s="1" t="s">
        <v>237</v>
      </c>
      <c r="G77" s="46">
        <v>2600000</v>
      </c>
      <c r="H77" s="69"/>
      <c r="I77" s="46">
        <v>0</v>
      </c>
      <c r="J77" s="46"/>
      <c r="K77" s="46">
        <v>0</v>
      </c>
      <c r="L77" s="46"/>
      <c r="M77" s="46">
        <v>0</v>
      </c>
    </row>
    <row r="78" spans="1:15" ht="22.5" customHeight="1">
      <c r="A78" s="2" t="s">
        <v>41</v>
      </c>
      <c r="B78" s="2"/>
      <c r="G78" s="58">
        <f>SUM(G69:G77)</f>
        <v>33241448432</v>
      </c>
      <c r="H78" s="71"/>
      <c r="I78" s="58">
        <f>SUM(I69:I77)</f>
        <v>30879233281</v>
      </c>
      <c r="J78" s="59"/>
      <c r="K78" s="58">
        <f>SUM(K69:K77)</f>
        <v>166231851</v>
      </c>
      <c r="L78" s="47"/>
      <c r="M78" s="58">
        <f>SUM(M69:M77)</f>
        <v>147677379</v>
      </c>
    </row>
    <row r="79" spans="1:15" ht="10" customHeight="1">
      <c r="A79" s="2"/>
      <c r="B79" s="2"/>
      <c r="C79" s="2"/>
      <c r="D79" s="2"/>
      <c r="E79" s="3"/>
      <c r="F79" s="3"/>
      <c r="G79" s="3"/>
      <c r="H79" s="3"/>
      <c r="I79" s="3"/>
      <c r="J79" s="3"/>
      <c r="K79" s="4"/>
      <c r="L79" s="4"/>
      <c r="M79" s="4"/>
    </row>
    <row r="80" spans="1:15" ht="22.5" customHeight="1">
      <c r="A80" s="2" t="s">
        <v>42</v>
      </c>
      <c r="B80" s="2"/>
      <c r="C80" s="2"/>
      <c r="D80" s="2"/>
      <c r="G80" s="81">
        <f>G66+G78</f>
        <v>40815503778</v>
      </c>
      <c r="H80" s="71"/>
      <c r="I80" s="81">
        <f>I66+I78</f>
        <v>41315885109</v>
      </c>
      <c r="J80" s="59"/>
      <c r="K80" s="81">
        <f>K66+K78</f>
        <v>474006029</v>
      </c>
      <c r="L80" s="47"/>
      <c r="M80" s="81">
        <f>M66+M78</f>
        <v>534198573</v>
      </c>
    </row>
    <row r="81" spans="1:13" ht="10" customHeight="1">
      <c r="A81" s="2"/>
      <c r="B81" s="2"/>
      <c r="C81" s="2"/>
      <c r="D81" s="2"/>
      <c r="E81" s="3"/>
      <c r="F81" s="3"/>
      <c r="G81" s="3"/>
      <c r="H81" s="3"/>
      <c r="I81" s="3"/>
      <c r="J81" s="3"/>
      <c r="K81" s="4"/>
      <c r="L81" s="4"/>
      <c r="M81" s="4"/>
    </row>
    <row r="82" spans="1:13" ht="22.5" customHeight="1">
      <c r="A82" s="130" t="s">
        <v>184</v>
      </c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</row>
    <row r="83" spans="1:13" ht="22.5" customHeight="1">
      <c r="A83" s="130" t="s">
        <v>0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</row>
    <row r="84" spans="1:13" ht="10" customHeight="1">
      <c r="A84" s="2"/>
      <c r="B84" s="2"/>
      <c r="C84" s="2"/>
      <c r="D84" s="2"/>
      <c r="E84" s="3"/>
      <c r="F84" s="3"/>
      <c r="G84" s="3"/>
      <c r="H84" s="3"/>
      <c r="I84" s="3"/>
      <c r="J84" s="3"/>
      <c r="K84" s="4"/>
      <c r="L84" s="4"/>
      <c r="M84" s="4"/>
    </row>
    <row r="85" spans="1:13" ht="22.5" customHeight="1">
      <c r="E85" s="5"/>
      <c r="F85" s="5"/>
      <c r="G85" s="131" t="s">
        <v>1</v>
      </c>
      <c r="H85" s="131"/>
      <c r="I85" s="131"/>
      <c r="J85" s="131"/>
      <c r="K85" s="131" t="s">
        <v>2</v>
      </c>
      <c r="L85" s="131"/>
      <c r="M85" s="131"/>
    </row>
    <row r="86" spans="1:13" ht="22.5" customHeight="1">
      <c r="E86" s="5"/>
      <c r="F86" s="5"/>
      <c r="G86" s="133" t="s">
        <v>3</v>
      </c>
      <c r="H86" s="133"/>
      <c r="I86" s="133"/>
      <c r="J86" s="75"/>
      <c r="K86" s="133" t="s">
        <v>3</v>
      </c>
      <c r="L86" s="133"/>
      <c r="M86" s="133"/>
    </row>
    <row r="87" spans="1:13" ht="22.5" customHeight="1">
      <c r="A87" s="15" t="s">
        <v>30</v>
      </c>
      <c r="B87" s="16"/>
      <c r="C87" s="16"/>
      <c r="D87" s="16"/>
      <c r="E87" s="7" t="s">
        <v>5</v>
      </c>
      <c r="F87" s="7"/>
      <c r="G87" s="8" t="s">
        <v>185</v>
      </c>
      <c r="H87" s="9"/>
      <c r="I87" s="8" t="s">
        <v>142</v>
      </c>
      <c r="J87" s="8"/>
      <c r="K87" s="8" t="s">
        <v>185</v>
      </c>
      <c r="L87" s="9"/>
      <c r="M87" s="8" t="s">
        <v>142</v>
      </c>
    </row>
    <row r="88" spans="1:13" ht="22.5" customHeight="1">
      <c r="A88" s="2"/>
      <c r="B88" s="16"/>
      <c r="C88" s="16"/>
      <c r="D88" s="16"/>
      <c r="E88" s="67"/>
      <c r="F88" s="67"/>
      <c r="G88" s="132" t="s">
        <v>208</v>
      </c>
      <c r="H88" s="132"/>
      <c r="I88" s="132"/>
      <c r="J88" s="132"/>
      <c r="K88" s="132"/>
      <c r="L88" s="132"/>
      <c r="M88" s="132"/>
    </row>
    <row r="89" spans="1:13" ht="22.5" customHeight="1">
      <c r="A89" s="11" t="s">
        <v>43</v>
      </c>
      <c r="G89" s="12"/>
      <c r="H89" s="12"/>
      <c r="I89" s="12"/>
      <c r="J89" s="12"/>
      <c r="K89" s="12"/>
      <c r="L89" s="12"/>
      <c r="M89" s="12"/>
    </row>
    <row r="90" spans="1:13" ht="22.5" customHeight="1">
      <c r="A90" s="1" t="s">
        <v>44</v>
      </c>
      <c r="E90" s="10">
        <v>23</v>
      </c>
      <c r="G90" s="12"/>
      <c r="H90" s="12"/>
      <c r="I90" s="12"/>
      <c r="J90" s="12"/>
      <c r="K90" s="12"/>
      <c r="L90" s="12"/>
      <c r="M90" s="12"/>
    </row>
    <row r="91" spans="1:13" ht="22.5" customHeight="1" thickBot="1">
      <c r="B91" s="1" t="s">
        <v>188</v>
      </c>
      <c r="G91" s="68">
        <v>14500000000</v>
      </c>
      <c r="H91" s="69"/>
      <c r="I91" s="68">
        <v>14500000000</v>
      </c>
      <c r="J91" s="48"/>
      <c r="K91" s="68">
        <v>14500000000</v>
      </c>
      <c r="L91" s="46"/>
      <c r="M91" s="68">
        <v>14500000000</v>
      </c>
    </row>
    <row r="92" spans="1:13" ht="22.5" customHeight="1" thickTop="1">
      <c r="B92" s="1" t="s">
        <v>189</v>
      </c>
      <c r="G92" s="46">
        <v>14500000000</v>
      </c>
      <c r="H92" s="69"/>
      <c r="I92" s="46">
        <v>14500000000</v>
      </c>
      <c r="J92" s="46"/>
      <c r="K92" s="46">
        <v>14500000000</v>
      </c>
      <c r="L92" s="46"/>
      <c r="M92" s="46">
        <v>14500000000</v>
      </c>
    </row>
    <row r="93" spans="1:13" ht="22.5" customHeight="1">
      <c r="A93" s="1" t="s">
        <v>45</v>
      </c>
      <c r="E93" s="10">
        <v>23</v>
      </c>
      <c r="G93" s="46">
        <v>1531778000</v>
      </c>
      <c r="H93" s="69"/>
      <c r="I93" s="46">
        <v>1531778000</v>
      </c>
      <c r="J93" s="46"/>
      <c r="K93" s="46">
        <v>1531778000</v>
      </c>
      <c r="L93" s="46"/>
      <c r="M93" s="46">
        <v>1531778000</v>
      </c>
    </row>
    <row r="94" spans="1:13" ht="22.5" customHeight="1">
      <c r="A94" s="1" t="s">
        <v>95</v>
      </c>
      <c r="G94" s="46">
        <v>0</v>
      </c>
      <c r="H94" s="69"/>
      <c r="I94" s="46">
        <v>0</v>
      </c>
      <c r="J94" s="46"/>
      <c r="K94" s="46">
        <v>221308748</v>
      </c>
      <c r="L94" s="46"/>
      <c r="M94" s="46">
        <v>221308748</v>
      </c>
    </row>
    <row r="95" spans="1:13" ht="22.5" customHeight="1">
      <c r="A95" s="1" t="s">
        <v>46</v>
      </c>
      <c r="G95" s="69"/>
      <c r="H95" s="69"/>
      <c r="I95" s="69"/>
      <c r="J95" s="69"/>
      <c r="K95" s="69"/>
      <c r="L95" s="69"/>
      <c r="M95" s="69"/>
    </row>
    <row r="96" spans="1:13" ht="22.5" customHeight="1">
      <c r="B96" s="1" t="s">
        <v>190</v>
      </c>
      <c r="G96" s="46"/>
      <c r="H96" s="46"/>
      <c r="I96" s="46"/>
      <c r="J96" s="46"/>
      <c r="K96" s="46"/>
      <c r="L96" s="46"/>
      <c r="M96" s="46"/>
    </row>
    <row r="97" spans="1:19" ht="22.5" customHeight="1">
      <c r="A97" s="1" t="s">
        <v>191</v>
      </c>
      <c r="E97" s="10">
        <v>24</v>
      </c>
      <c r="G97" s="46">
        <v>1450000000</v>
      </c>
      <c r="H97" s="46"/>
      <c r="I97" s="46">
        <v>1450000000</v>
      </c>
      <c r="J97" s="46"/>
      <c r="K97" s="46">
        <v>1450000000</v>
      </c>
      <c r="L97" s="46"/>
      <c r="M97" s="46">
        <v>1450000000</v>
      </c>
    </row>
    <row r="98" spans="1:19" ht="22.5" customHeight="1">
      <c r="B98" s="1" t="s">
        <v>47</v>
      </c>
      <c r="E98" s="10">
        <v>3</v>
      </c>
      <c r="G98" s="46">
        <v>50802260025</v>
      </c>
      <c r="H98" s="69"/>
      <c r="I98" s="46">
        <v>48502769121</v>
      </c>
      <c r="J98" s="46"/>
      <c r="K98" s="46">
        <v>37887722290</v>
      </c>
      <c r="L98" s="69"/>
      <c r="M98" s="46">
        <v>38432950592</v>
      </c>
      <c r="P98" s="88"/>
      <c r="Q98" s="86"/>
    </row>
    <row r="99" spans="1:19" ht="22.5" customHeight="1">
      <c r="A99" s="1" t="s">
        <v>48</v>
      </c>
      <c r="G99" s="46">
        <v>-8870765604</v>
      </c>
      <c r="H99" s="69"/>
      <c r="I99" s="46">
        <v>-6048530277</v>
      </c>
      <c r="J99" s="46"/>
      <c r="K99" s="46">
        <v>-27205615</v>
      </c>
      <c r="L99" s="46"/>
      <c r="M99" s="46">
        <v>-22819288</v>
      </c>
      <c r="Q99" s="86"/>
    </row>
    <row r="100" spans="1:19" s="2" customFormat="1" ht="22.5" customHeight="1">
      <c r="A100" s="2" t="s">
        <v>232</v>
      </c>
      <c r="E100" s="5"/>
      <c r="F100" s="5"/>
      <c r="G100" s="110">
        <f>SUM(G92:G99)</f>
        <v>59413272421</v>
      </c>
      <c r="H100" s="71"/>
      <c r="I100" s="110">
        <f>SUM(I92:I99)</f>
        <v>59936016844</v>
      </c>
      <c r="J100" s="47"/>
      <c r="K100" s="110">
        <f>SUM(K92:K99)</f>
        <v>55563603423</v>
      </c>
      <c r="L100" s="47"/>
      <c r="M100" s="110">
        <f>SUM(M92:M99)</f>
        <v>56113218052</v>
      </c>
      <c r="O100" s="109"/>
      <c r="R100" s="1"/>
      <c r="S100" s="1"/>
    </row>
    <row r="101" spans="1:19" ht="22.5" customHeight="1">
      <c r="A101" s="1" t="s">
        <v>231</v>
      </c>
      <c r="G101" s="46">
        <v>650299</v>
      </c>
      <c r="H101" s="69"/>
      <c r="I101" s="46">
        <v>0</v>
      </c>
      <c r="J101" s="46"/>
      <c r="K101" s="46">
        <v>0</v>
      </c>
      <c r="L101" s="46"/>
      <c r="M101" s="46">
        <v>0</v>
      </c>
    </row>
    <row r="102" spans="1:19" ht="22.5" customHeight="1">
      <c r="A102" s="16" t="s">
        <v>49</v>
      </c>
      <c r="B102" s="2"/>
      <c r="C102" s="2"/>
      <c r="D102" s="2"/>
      <c r="G102" s="58">
        <f>SUM(G100:G101)</f>
        <v>59413922720</v>
      </c>
      <c r="H102" s="48"/>
      <c r="I102" s="58">
        <f>SUM(I100:I101)</f>
        <v>59936016844</v>
      </c>
      <c r="J102" s="59"/>
      <c r="K102" s="58">
        <f>SUM(K100:K101)</f>
        <v>55563603423</v>
      </c>
      <c r="L102" s="48"/>
      <c r="M102" s="58">
        <f>SUM(M100:M101)</f>
        <v>56113218052</v>
      </c>
    </row>
    <row r="103" spans="1:19" ht="10" customHeight="1">
      <c r="A103" s="2"/>
      <c r="B103" s="2"/>
      <c r="C103" s="2"/>
      <c r="D103" s="2"/>
      <c r="E103" s="3"/>
      <c r="F103" s="3"/>
      <c r="G103" s="3"/>
      <c r="H103" s="3"/>
      <c r="I103" s="3"/>
      <c r="J103" s="3"/>
      <c r="K103" s="4"/>
      <c r="L103" s="4"/>
      <c r="M103" s="4"/>
    </row>
    <row r="104" spans="1:19" ht="22.5" customHeight="1" thickBot="1">
      <c r="A104" s="2" t="s">
        <v>50</v>
      </c>
      <c r="E104" s="17"/>
      <c r="F104" s="17"/>
      <c r="G104" s="72">
        <f>G102+G80</f>
        <v>100229426498</v>
      </c>
      <c r="H104" s="48"/>
      <c r="I104" s="72">
        <f>I102+I80</f>
        <v>101251901953</v>
      </c>
      <c r="J104" s="59"/>
      <c r="K104" s="72">
        <f>K102+K80</f>
        <v>56037609452</v>
      </c>
      <c r="L104" s="48"/>
      <c r="M104" s="72">
        <f>M102+M80</f>
        <v>56647416625</v>
      </c>
    </row>
    <row r="105" spans="1:19" ht="10" customHeight="1" thickTop="1">
      <c r="A105" s="2"/>
      <c r="B105" s="2"/>
      <c r="C105" s="2"/>
      <c r="D105" s="2"/>
      <c r="E105" s="3"/>
      <c r="F105" s="3"/>
      <c r="G105" s="3"/>
      <c r="H105" s="3"/>
      <c r="I105" s="3"/>
      <c r="J105" s="3"/>
      <c r="K105" s="4"/>
      <c r="L105" s="4"/>
      <c r="M105" s="4"/>
    </row>
    <row r="106" spans="1:19" ht="22.5" customHeight="1">
      <c r="G106" s="12"/>
      <c r="I106" s="12"/>
      <c r="J106" s="12"/>
      <c r="K106" s="12"/>
      <c r="M106" s="12"/>
    </row>
    <row r="107" spans="1:19" ht="22.5" customHeight="1">
      <c r="G107" s="12"/>
      <c r="I107" s="12"/>
      <c r="J107" s="12"/>
      <c r="K107" s="12"/>
      <c r="M107" s="12"/>
    </row>
    <row r="108" spans="1:19" ht="22.5" customHeight="1">
      <c r="G108" s="12"/>
      <c r="I108" s="12"/>
      <c r="J108" s="12"/>
      <c r="K108" s="88"/>
      <c r="M108" s="12"/>
    </row>
    <row r="109" spans="1:19" ht="22.5" customHeight="1">
      <c r="G109" s="12"/>
      <c r="I109" s="12"/>
      <c r="J109" s="12"/>
      <c r="K109" s="12"/>
    </row>
    <row r="110" spans="1:19" ht="22.5" customHeight="1">
      <c r="G110" s="86"/>
      <c r="H110" s="86"/>
      <c r="I110" s="86"/>
      <c r="J110" s="86"/>
      <c r="K110" s="86"/>
      <c r="L110" s="86"/>
      <c r="M110" s="86"/>
    </row>
    <row r="111" spans="1:19" ht="22.5" customHeight="1">
      <c r="E111" s="87"/>
      <c r="F111" s="87"/>
      <c r="G111" s="88"/>
      <c r="K111" s="89"/>
      <c r="M111" s="89"/>
    </row>
    <row r="112" spans="1:19" ht="22.5" customHeight="1">
      <c r="E112" s="87"/>
      <c r="F112" s="87"/>
      <c r="K112" s="89"/>
      <c r="M112" s="89"/>
    </row>
    <row r="113" spans="7:7" ht="22.5" customHeight="1">
      <c r="G113" s="12"/>
    </row>
    <row r="114" spans="7:7" ht="22.5" customHeight="1">
      <c r="G114" s="12"/>
    </row>
  </sheetData>
  <mergeCells count="20">
    <mergeCell ref="G86:I86"/>
    <mergeCell ref="K86:M86"/>
    <mergeCell ref="G88:M88"/>
    <mergeCell ref="A83:M83"/>
    <mergeCell ref="G85:J85"/>
    <mergeCell ref="K85:M85"/>
    <mergeCell ref="A6:C6"/>
    <mergeCell ref="G4:J4"/>
    <mergeCell ref="K4:M4"/>
    <mergeCell ref="G7:M7"/>
    <mergeCell ref="A47:M47"/>
    <mergeCell ref="G5:I5"/>
    <mergeCell ref="K5:M5"/>
    <mergeCell ref="A48:M48"/>
    <mergeCell ref="G50:J50"/>
    <mergeCell ref="K50:M50"/>
    <mergeCell ref="G53:M53"/>
    <mergeCell ref="A82:M82"/>
    <mergeCell ref="G51:I51"/>
    <mergeCell ref="K51:M51"/>
  </mergeCells>
  <pageMargins left="0.8" right="0.5" top="0.48" bottom="0.5" header="0.5" footer="0.5"/>
  <pageSetup paperSize="9" scale="74" firstPageNumber="7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6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60"/>
  <sheetViews>
    <sheetView tabSelected="1" zoomScaleNormal="100" zoomScaleSheetLayoutView="100" workbookViewId="0">
      <selection sqref="A1:M1"/>
    </sheetView>
  </sheetViews>
  <sheetFormatPr defaultColWidth="9.08203125" defaultRowHeight="22.5" customHeight="1"/>
  <cols>
    <col min="1" max="2" width="2.58203125" style="18" customWidth="1"/>
    <col min="3" max="3" width="53.83203125" style="18" customWidth="1"/>
    <col min="4" max="4" width="1" style="41" customWidth="1"/>
    <col min="5" max="5" width="9.58203125" style="115" customWidth="1"/>
    <col min="6" max="6" width="1" style="41" customWidth="1"/>
    <col min="7" max="7" width="13.58203125" style="18" customWidth="1"/>
    <col min="8" max="8" width="1" style="30" customWidth="1"/>
    <col min="9" max="9" width="13.58203125" style="18" customWidth="1"/>
    <col min="10" max="10" width="1" style="41" customWidth="1"/>
    <col min="11" max="11" width="13.58203125" style="18" customWidth="1"/>
    <col min="12" max="12" width="1" style="41" customWidth="1"/>
    <col min="13" max="13" width="13.58203125" style="18" customWidth="1"/>
    <col min="14" max="14" width="9.08203125" style="18"/>
    <col min="15" max="16" width="14.08203125" style="18" bestFit="1" customWidth="1"/>
    <col min="17" max="16384" width="9.08203125" style="18"/>
  </cols>
  <sheetData>
    <row r="1" spans="1:13" ht="22.5" customHeight="1">
      <c r="A1" s="130" t="s">
        <v>184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22.5" customHeight="1">
      <c r="A2" s="130" t="s">
        <v>210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ht="10" customHeight="1">
      <c r="A3" s="19"/>
      <c r="B3" s="19"/>
      <c r="C3" s="19"/>
      <c r="D3" s="21"/>
      <c r="E3" s="117"/>
      <c r="F3" s="21"/>
      <c r="G3" s="20"/>
      <c r="H3" s="90"/>
      <c r="I3" s="20"/>
      <c r="J3" s="21"/>
      <c r="K3" s="20"/>
      <c r="L3" s="90"/>
      <c r="M3" s="20"/>
    </row>
    <row r="4" spans="1:13" ht="22.5" customHeight="1">
      <c r="A4" s="19"/>
      <c r="B4" s="19"/>
      <c r="C4" s="19"/>
      <c r="D4" s="6"/>
      <c r="E4" s="7"/>
      <c r="F4" s="6"/>
      <c r="G4" s="131" t="s">
        <v>1</v>
      </c>
      <c r="H4" s="131"/>
      <c r="I4" s="131"/>
      <c r="J4" s="6"/>
      <c r="K4" s="131" t="s">
        <v>2</v>
      </c>
      <c r="L4" s="131"/>
      <c r="M4" s="131"/>
    </row>
    <row r="5" spans="1:13" ht="22.5" customHeight="1">
      <c r="A5" s="19"/>
      <c r="B5" s="19"/>
      <c r="C5" s="19"/>
      <c r="D5" s="59"/>
      <c r="E5" s="7"/>
      <c r="F5" s="59"/>
      <c r="G5" s="135" t="s">
        <v>209</v>
      </c>
      <c r="H5" s="135"/>
      <c r="I5" s="135"/>
      <c r="J5" s="59"/>
      <c r="K5" s="135" t="s">
        <v>209</v>
      </c>
      <c r="L5" s="135"/>
      <c r="M5" s="135"/>
    </row>
    <row r="6" spans="1:13" ht="22.5" customHeight="1">
      <c r="A6" s="19"/>
      <c r="B6" s="19"/>
      <c r="C6" s="19"/>
      <c r="D6" s="8"/>
      <c r="E6" s="7" t="s">
        <v>5</v>
      </c>
      <c r="F6" s="8"/>
      <c r="G6" s="8" t="s">
        <v>185</v>
      </c>
      <c r="H6" s="9"/>
      <c r="I6" s="8" t="s">
        <v>142</v>
      </c>
      <c r="J6" s="8"/>
      <c r="K6" s="8" t="s">
        <v>185</v>
      </c>
      <c r="L6" s="9"/>
      <c r="M6" s="8" t="s">
        <v>142</v>
      </c>
    </row>
    <row r="7" spans="1:13" ht="22.5" customHeight="1">
      <c r="A7" s="19"/>
      <c r="B7" s="19"/>
      <c r="E7" s="7"/>
      <c r="F7" s="7"/>
      <c r="G7" s="132" t="s">
        <v>208</v>
      </c>
      <c r="H7" s="132"/>
      <c r="I7" s="132"/>
      <c r="J7" s="132"/>
      <c r="K7" s="132"/>
      <c r="L7" s="132"/>
      <c r="M7" s="132"/>
    </row>
    <row r="8" spans="1:13" ht="22.5" customHeight="1">
      <c r="A8" s="18" t="s">
        <v>51</v>
      </c>
      <c r="C8" s="19"/>
      <c r="D8" s="48"/>
      <c r="E8" s="10" t="s">
        <v>244</v>
      </c>
      <c r="F8" s="48"/>
      <c r="G8" s="46">
        <v>35441113801</v>
      </c>
      <c r="H8" s="48"/>
      <c r="I8" s="46">
        <v>36184135649</v>
      </c>
      <c r="J8" s="48"/>
      <c r="K8" s="46">
        <v>0</v>
      </c>
      <c r="L8" s="48"/>
      <c r="M8" s="46">
        <v>0</v>
      </c>
    </row>
    <row r="9" spans="1:13" ht="22.5" customHeight="1">
      <c r="A9" s="18" t="s">
        <v>88</v>
      </c>
      <c r="B9" s="19"/>
      <c r="C9" s="19"/>
      <c r="D9" s="48"/>
      <c r="E9" s="7">
        <v>6</v>
      </c>
      <c r="F9" s="48"/>
      <c r="G9" s="83">
        <v>2923233480</v>
      </c>
      <c r="H9" s="48"/>
      <c r="I9" s="83">
        <v>3335813806</v>
      </c>
      <c r="J9" s="48"/>
      <c r="K9" s="46">
        <v>0</v>
      </c>
      <c r="L9" s="48"/>
      <c r="M9" s="46">
        <v>0</v>
      </c>
    </row>
    <row r="10" spans="1:13" ht="22.5" customHeight="1">
      <c r="A10" s="13" t="s">
        <v>52</v>
      </c>
      <c r="B10" s="13"/>
      <c r="D10" s="48"/>
      <c r="E10" s="10" t="s">
        <v>245</v>
      </c>
      <c r="F10" s="48"/>
      <c r="G10" s="56">
        <v>-33228035300</v>
      </c>
      <c r="H10" s="48"/>
      <c r="I10" s="56">
        <v>-35170093308</v>
      </c>
      <c r="J10" s="48"/>
      <c r="K10" s="56">
        <v>0</v>
      </c>
      <c r="L10" s="48"/>
      <c r="M10" s="56">
        <v>0</v>
      </c>
    </row>
    <row r="11" spans="1:13" s="19" customFormat="1" ht="22.5" customHeight="1">
      <c r="A11" s="16" t="s">
        <v>53</v>
      </c>
      <c r="B11" s="16"/>
      <c r="D11" s="59"/>
      <c r="E11" s="5"/>
      <c r="F11" s="59"/>
      <c r="G11" s="47">
        <f>SUM(G8:G10)</f>
        <v>5136311981</v>
      </c>
      <c r="H11" s="59"/>
      <c r="I11" s="47">
        <f>SUM(I8:I10)</f>
        <v>4349856147</v>
      </c>
      <c r="J11" s="59"/>
      <c r="K11" s="47">
        <f>SUM(K8:K10)</f>
        <v>0</v>
      </c>
      <c r="L11" s="59"/>
      <c r="M11" s="47">
        <f>SUM(M8:M10)</f>
        <v>0</v>
      </c>
    </row>
    <row r="12" spans="1:13" ht="10" customHeight="1">
      <c r="A12" s="19"/>
      <c r="B12" s="19"/>
      <c r="C12" s="19"/>
      <c r="D12" s="21"/>
      <c r="E12" s="117"/>
      <c r="F12" s="21"/>
      <c r="G12" s="20"/>
      <c r="H12" s="90"/>
      <c r="I12" s="20"/>
      <c r="J12" s="21"/>
      <c r="K12" s="20"/>
      <c r="L12" s="90"/>
      <c r="M12" s="20"/>
    </row>
    <row r="13" spans="1:13" s="19" customFormat="1" ht="22.5" customHeight="1">
      <c r="A13" s="13" t="s">
        <v>54</v>
      </c>
      <c r="B13" s="13"/>
      <c r="D13" s="59"/>
      <c r="E13" s="10">
        <v>6</v>
      </c>
      <c r="F13" s="59"/>
      <c r="G13" s="46">
        <v>244242542</v>
      </c>
      <c r="H13" s="48"/>
      <c r="I13" s="46">
        <v>238881810</v>
      </c>
      <c r="J13" s="59"/>
      <c r="K13" s="46">
        <v>482756023</v>
      </c>
      <c r="L13" s="48"/>
      <c r="M13" s="46">
        <v>394050307</v>
      </c>
    </row>
    <row r="14" spans="1:13" ht="22.5" customHeight="1">
      <c r="A14" s="18" t="s">
        <v>56</v>
      </c>
      <c r="D14" s="48"/>
      <c r="E14" s="10">
        <v>6</v>
      </c>
      <c r="F14" s="48"/>
      <c r="G14" s="46">
        <v>205522111</v>
      </c>
      <c r="H14" s="48"/>
      <c r="I14" s="46">
        <v>213402024</v>
      </c>
      <c r="J14" s="48"/>
      <c r="K14" s="46">
        <v>133507132</v>
      </c>
      <c r="L14" s="48"/>
      <c r="M14" s="46">
        <v>162273431</v>
      </c>
    </row>
    <row r="15" spans="1:13" ht="22.5" customHeight="1">
      <c r="A15" s="18" t="s">
        <v>55</v>
      </c>
      <c r="D15" s="48"/>
      <c r="E15" s="10" t="s">
        <v>256</v>
      </c>
      <c r="F15" s="48"/>
      <c r="G15" s="46">
        <v>100881446</v>
      </c>
      <c r="H15" s="48"/>
      <c r="I15" s="46">
        <v>186781647</v>
      </c>
      <c r="J15" s="48"/>
      <c r="K15" s="46">
        <v>3341958711</v>
      </c>
      <c r="L15" s="48"/>
      <c r="M15" s="46">
        <v>3505809648</v>
      </c>
    </row>
    <row r="16" spans="1:13" ht="22.5" customHeight="1">
      <c r="A16" s="18" t="s">
        <v>254</v>
      </c>
      <c r="D16" s="48"/>
      <c r="E16" s="10">
        <v>5</v>
      </c>
      <c r="F16" s="48"/>
      <c r="G16" s="46">
        <v>269917945</v>
      </c>
      <c r="H16" s="48"/>
      <c r="I16" s="46">
        <v>0</v>
      </c>
      <c r="J16" s="48"/>
      <c r="K16" s="46">
        <v>0</v>
      </c>
      <c r="L16" s="48"/>
      <c r="M16" s="46">
        <v>0</v>
      </c>
    </row>
    <row r="17" spans="1:16" ht="22.5" customHeight="1">
      <c r="A17" s="18" t="s">
        <v>57</v>
      </c>
      <c r="D17" s="48"/>
      <c r="E17" s="10">
        <v>6</v>
      </c>
      <c r="F17" s="48"/>
      <c r="G17" s="46">
        <v>66785309</v>
      </c>
      <c r="H17" s="48"/>
      <c r="I17" s="46">
        <v>189058655</v>
      </c>
      <c r="J17" s="48"/>
      <c r="K17" s="46">
        <v>7985856</v>
      </c>
      <c r="L17" s="48"/>
      <c r="M17" s="46">
        <v>910475</v>
      </c>
    </row>
    <row r="18" spans="1:16" ht="22.5" customHeight="1">
      <c r="A18" s="13" t="s">
        <v>58</v>
      </c>
      <c r="B18" s="13"/>
      <c r="C18" s="13"/>
      <c r="D18" s="48"/>
      <c r="E18" s="10" t="s">
        <v>246</v>
      </c>
      <c r="F18" s="48"/>
      <c r="G18" s="48">
        <v>-1595991960</v>
      </c>
      <c r="H18" s="91"/>
      <c r="I18" s="48">
        <v>-1593990357</v>
      </c>
      <c r="J18" s="48"/>
      <c r="K18" s="48">
        <v>-934216744</v>
      </c>
      <c r="L18" s="48"/>
      <c r="M18" s="48">
        <v>-1057836703</v>
      </c>
      <c r="O18" s="86"/>
      <c r="P18" s="112"/>
    </row>
    <row r="19" spans="1:16" ht="22.5" customHeight="1">
      <c r="A19" s="13" t="s">
        <v>203</v>
      </c>
      <c r="B19" s="13"/>
      <c r="C19" s="13"/>
      <c r="D19" s="48"/>
      <c r="E19" s="10"/>
      <c r="F19" s="48"/>
      <c r="G19" s="48">
        <v>-132479303</v>
      </c>
      <c r="H19" s="91"/>
      <c r="I19" s="48">
        <v>-865020604</v>
      </c>
      <c r="J19" s="48"/>
      <c r="K19" s="48">
        <v>-98492839</v>
      </c>
      <c r="L19" s="48"/>
      <c r="M19" s="48">
        <v>-12058107</v>
      </c>
    </row>
    <row r="20" spans="1:16" ht="22.5" customHeight="1">
      <c r="A20" s="18" t="s">
        <v>59</v>
      </c>
      <c r="D20" s="48"/>
      <c r="E20" s="10" t="s">
        <v>247</v>
      </c>
      <c r="F20" s="48"/>
      <c r="G20" s="46">
        <v>-1430219388</v>
      </c>
      <c r="H20" s="48"/>
      <c r="I20" s="46">
        <v>-1014887795</v>
      </c>
      <c r="J20" s="48"/>
      <c r="K20" s="48">
        <v>0</v>
      </c>
      <c r="L20" s="48"/>
      <c r="M20" s="48">
        <v>0</v>
      </c>
    </row>
    <row r="21" spans="1:16" s="13" customFormat="1" ht="22.5" customHeight="1">
      <c r="A21" s="18" t="s">
        <v>100</v>
      </c>
      <c r="B21" s="18"/>
      <c r="C21" s="18"/>
      <c r="D21" s="48"/>
      <c r="E21" s="10" t="s">
        <v>229</v>
      </c>
      <c r="F21" s="48"/>
      <c r="G21" s="56">
        <v>3968379850</v>
      </c>
      <c r="H21" s="48"/>
      <c r="I21" s="56">
        <v>4735464876</v>
      </c>
      <c r="J21" s="48"/>
      <c r="K21" s="56">
        <v>0</v>
      </c>
      <c r="L21" s="48"/>
      <c r="M21" s="56">
        <v>0</v>
      </c>
    </row>
    <row r="22" spans="1:16" ht="22.5" customHeight="1">
      <c r="A22" s="19" t="s">
        <v>60</v>
      </c>
      <c r="B22" s="19"/>
      <c r="C22" s="19"/>
      <c r="D22" s="59"/>
      <c r="E22" s="5"/>
      <c r="F22" s="59"/>
      <c r="G22" s="57">
        <f>SUM(G11:G21)</f>
        <v>6833350533</v>
      </c>
      <c r="H22" s="92"/>
      <c r="I22" s="57">
        <f>SUM(I11:I21)</f>
        <v>6439546403</v>
      </c>
      <c r="J22" s="59"/>
      <c r="K22" s="57">
        <f>SUM(K11:K21)</f>
        <v>2933498139</v>
      </c>
      <c r="L22" s="59"/>
      <c r="M22" s="57">
        <f>SUM(M11:M21)</f>
        <v>2993149051</v>
      </c>
    </row>
    <row r="23" spans="1:16" ht="22.5" customHeight="1">
      <c r="A23" s="18" t="s">
        <v>180</v>
      </c>
      <c r="D23" s="48"/>
      <c r="E23" s="115">
        <v>30</v>
      </c>
      <c r="F23" s="48"/>
      <c r="G23" s="56">
        <v>-870066448</v>
      </c>
      <c r="H23" s="48"/>
      <c r="I23" s="56">
        <v>-870579572</v>
      </c>
      <c r="J23" s="48"/>
      <c r="K23" s="56">
        <v>1273559</v>
      </c>
      <c r="L23" s="48"/>
      <c r="M23" s="56">
        <v>-2345873</v>
      </c>
    </row>
    <row r="24" spans="1:16" ht="22.5" customHeight="1">
      <c r="A24" s="16" t="s">
        <v>219</v>
      </c>
      <c r="D24" s="59"/>
      <c r="E24" s="22"/>
      <c r="F24" s="59"/>
      <c r="G24" s="58">
        <f>SUM(G22:G23)</f>
        <v>5963284085</v>
      </c>
      <c r="H24" s="59"/>
      <c r="I24" s="58">
        <f>SUM(I22:I23)</f>
        <v>5568966831</v>
      </c>
      <c r="J24" s="59"/>
      <c r="K24" s="58">
        <f>SUM(K22:K23)</f>
        <v>2934771698</v>
      </c>
      <c r="L24" s="48"/>
      <c r="M24" s="58">
        <f>SUM(M22:M23)</f>
        <v>2990803178</v>
      </c>
    </row>
    <row r="25" spans="1:16" ht="10" customHeight="1">
      <c r="A25" s="19"/>
      <c r="B25" s="19"/>
      <c r="C25" s="19"/>
      <c r="D25" s="21"/>
      <c r="E25" s="117"/>
      <c r="F25" s="21"/>
      <c r="G25" s="20"/>
      <c r="H25" s="90"/>
      <c r="I25" s="20"/>
      <c r="J25" s="21"/>
      <c r="K25" s="20"/>
      <c r="L25" s="90"/>
      <c r="M25" s="20"/>
    </row>
    <row r="26" spans="1:16" ht="22.5" customHeight="1">
      <c r="A26" s="16" t="s">
        <v>61</v>
      </c>
      <c r="B26" s="16"/>
      <c r="D26" s="59"/>
      <c r="E26" s="22"/>
      <c r="F26" s="59"/>
      <c r="G26" s="59"/>
      <c r="H26" s="59"/>
      <c r="I26" s="59"/>
      <c r="J26" s="59"/>
      <c r="K26" s="59"/>
      <c r="L26" s="48"/>
      <c r="M26" s="59"/>
    </row>
    <row r="27" spans="1:16" ht="22.5" customHeight="1">
      <c r="A27" s="76" t="s">
        <v>133</v>
      </c>
      <c r="B27" s="16"/>
      <c r="D27" s="59"/>
      <c r="E27" s="22"/>
      <c r="F27" s="59"/>
      <c r="G27" s="59"/>
      <c r="H27" s="59"/>
      <c r="I27" s="59"/>
      <c r="J27" s="59"/>
      <c r="K27" s="59"/>
      <c r="L27" s="48"/>
      <c r="M27" s="59"/>
    </row>
    <row r="28" spans="1:16" ht="22.5" customHeight="1">
      <c r="A28" s="13" t="s">
        <v>193</v>
      </c>
      <c r="B28" s="13"/>
      <c r="D28" s="59"/>
      <c r="F28" s="59"/>
      <c r="G28" s="46">
        <v>-1246564722</v>
      </c>
      <c r="H28" s="59"/>
      <c r="I28" s="46">
        <v>-193945285</v>
      </c>
      <c r="J28" s="59"/>
      <c r="K28" s="46">
        <v>0</v>
      </c>
      <c r="L28" s="48"/>
      <c r="M28" s="46">
        <v>0</v>
      </c>
      <c r="O28" s="86"/>
      <c r="P28" s="112"/>
    </row>
    <row r="29" spans="1:16" ht="22.5" customHeight="1">
      <c r="A29" s="13" t="s">
        <v>140</v>
      </c>
      <c r="B29" s="13"/>
      <c r="D29" s="59"/>
      <c r="E29" s="22"/>
      <c r="F29" s="59"/>
      <c r="G29" s="46">
        <v>-520435779</v>
      </c>
      <c r="H29" s="59"/>
      <c r="I29" s="46">
        <v>-645982541</v>
      </c>
      <c r="J29" s="59"/>
      <c r="K29" s="46">
        <v>0</v>
      </c>
      <c r="L29" s="48"/>
      <c r="M29" s="46">
        <v>0</v>
      </c>
    </row>
    <row r="30" spans="1:16" ht="22.5" customHeight="1">
      <c r="A30" s="13" t="s">
        <v>146</v>
      </c>
      <c r="B30" s="13"/>
      <c r="D30" s="59"/>
      <c r="E30" s="10"/>
      <c r="F30" s="59"/>
      <c r="G30" s="46"/>
      <c r="H30" s="59"/>
      <c r="I30" s="46"/>
      <c r="J30" s="59"/>
      <c r="K30" s="46"/>
      <c r="L30" s="48"/>
      <c r="M30" s="46"/>
    </row>
    <row r="31" spans="1:16" ht="22.5" customHeight="1">
      <c r="A31" s="13"/>
      <c r="B31" s="13" t="s">
        <v>164</v>
      </c>
      <c r="C31" s="13"/>
      <c r="D31" s="59"/>
      <c r="E31" s="10"/>
      <c r="F31" s="59"/>
      <c r="G31" s="46">
        <v>-476422088</v>
      </c>
      <c r="H31" s="59"/>
      <c r="I31" s="46">
        <v>-126375121</v>
      </c>
      <c r="J31" s="59"/>
      <c r="K31" s="46">
        <v>0</v>
      </c>
      <c r="L31" s="48"/>
      <c r="M31" s="46">
        <v>0</v>
      </c>
    </row>
    <row r="32" spans="1:16" ht="22.5" customHeight="1">
      <c r="A32" s="13" t="s">
        <v>181</v>
      </c>
      <c r="B32" s="13"/>
      <c r="D32" s="59"/>
      <c r="E32" s="10">
        <v>12</v>
      </c>
      <c r="F32" s="59"/>
      <c r="G32" s="46">
        <v>-560767010</v>
      </c>
      <c r="H32" s="59"/>
      <c r="I32" s="46">
        <v>146746318</v>
      </c>
      <c r="J32" s="59"/>
      <c r="K32" s="46">
        <v>0</v>
      </c>
      <c r="L32" s="48"/>
      <c r="M32" s="46">
        <v>0</v>
      </c>
    </row>
    <row r="33" spans="1:13" ht="22.5" customHeight="1">
      <c r="A33" s="16" t="s">
        <v>134</v>
      </c>
      <c r="B33" s="13"/>
      <c r="D33" s="59"/>
      <c r="F33" s="59"/>
      <c r="G33" s="58">
        <f>SUM(G28:G32)</f>
        <v>-2804189599</v>
      </c>
      <c r="H33" s="59"/>
      <c r="I33" s="58">
        <f>SUM(I28:I32)</f>
        <v>-819556629</v>
      </c>
      <c r="J33" s="59"/>
      <c r="K33" s="58">
        <f>SUM(K28:K32)</f>
        <v>0</v>
      </c>
      <c r="L33" s="59"/>
      <c r="M33" s="58">
        <f>SUM(M28:M32)</f>
        <v>0</v>
      </c>
    </row>
    <row r="34" spans="1:13" ht="10" customHeight="1">
      <c r="A34" s="19"/>
      <c r="B34" s="19"/>
      <c r="C34" s="19"/>
      <c r="D34" s="21"/>
      <c r="E34" s="117"/>
      <c r="F34" s="21"/>
      <c r="G34" s="20"/>
      <c r="H34" s="90"/>
      <c r="I34" s="20"/>
      <c r="J34" s="21"/>
      <c r="K34" s="20"/>
      <c r="L34" s="90"/>
      <c r="M34" s="20"/>
    </row>
    <row r="35" spans="1:13" ht="22.5" customHeight="1">
      <c r="A35" s="93" t="s">
        <v>147</v>
      </c>
      <c r="B35" s="13"/>
      <c r="D35" s="59"/>
      <c r="E35" s="18"/>
      <c r="F35" s="59"/>
      <c r="G35" s="22"/>
      <c r="H35" s="59"/>
      <c r="I35" s="47"/>
      <c r="J35" s="59"/>
      <c r="K35" s="47"/>
      <c r="L35" s="59"/>
      <c r="M35" s="46"/>
    </row>
    <row r="36" spans="1:13" ht="22.5" customHeight="1">
      <c r="A36" s="13" t="s">
        <v>238</v>
      </c>
      <c r="B36" s="13"/>
      <c r="D36" s="59"/>
      <c r="E36" s="10">
        <v>22</v>
      </c>
      <c r="F36" s="59"/>
      <c r="G36" s="46">
        <v>-8171482</v>
      </c>
      <c r="H36" s="59"/>
      <c r="I36" s="46">
        <v>1748023</v>
      </c>
      <c r="J36" s="48"/>
      <c r="K36" s="46">
        <v>-5482908</v>
      </c>
      <c r="L36" s="48"/>
      <c r="M36" s="46">
        <v>0</v>
      </c>
    </row>
    <row r="37" spans="1:13" ht="22.5" customHeight="1">
      <c r="A37" s="13" t="s">
        <v>234</v>
      </c>
      <c r="B37" s="13"/>
      <c r="D37" s="59"/>
      <c r="E37" s="10">
        <v>30</v>
      </c>
      <c r="F37" s="59"/>
      <c r="G37" s="46">
        <v>1634296</v>
      </c>
      <c r="H37" s="59"/>
      <c r="I37" s="46">
        <v>0</v>
      </c>
      <c r="J37" s="48"/>
      <c r="K37" s="46">
        <v>1096581</v>
      </c>
      <c r="L37" s="48"/>
      <c r="M37" s="46">
        <v>0</v>
      </c>
    </row>
    <row r="38" spans="1:13" ht="22.5" customHeight="1">
      <c r="A38" s="13" t="s">
        <v>181</v>
      </c>
      <c r="B38" s="13"/>
      <c r="D38" s="48"/>
      <c r="E38" s="10">
        <v>12</v>
      </c>
      <c r="F38" s="48"/>
      <c r="G38" s="46">
        <v>-11508542</v>
      </c>
      <c r="H38" s="48"/>
      <c r="I38" s="46">
        <v>-1018225</v>
      </c>
      <c r="J38" s="48"/>
      <c r="K38" s="46">
        <v>0</v>
      </c>
      <c r="L38" s="48"/>
      <c r="M38" s="46">
        <v>0</v>
      </c>
    </row>
    <row r="39" spans="1:13" s="19" customFormat="1" ht="22.5" customHeight="1">
      <c r="A39" s="16" t="s">
        <v>148</v>
      </c>
      <c r="B39" s="16"/>
      <c r="D39" s="59"/>
      <c r="F39" s="59"/>
      <c r="G39" s="94">
        <f>SUM(G36:G38)</f>
        <v>-18045728</v>
      </c>
      <c r="H39" s="59"/>
      <c r="I39" s="94">
        <f>SUM(I36:I38)</f>
        <v>729798</v>
      </c>
      <c r="J39" s="59"/>
      <c r="K39" s="94">
        <f>SUM(K36:K38)</f>
        <v>-4386327</v>
      </c>
      <c r="L39" s="59"/>
      <c r="M39" s="94">
        <f>SUM(M36:M38)</f>
        <v>0</v>
      </c>
    </row>
    <row r="40" spans="1:13" ht="22.5" customHeight="1">
      <c r="A40" s="16" t="s">
        <v>220</v>
      </c>
      <c r="B40" s="16"/>
      <c r="D40" s="59"/>
      <c r="E40" s="22"/>
      <c r="F40" s="59"/>
      <c r="G40" s="59">
        <f>G33+G39</f>
        <v>-2822235327</v>
      </c>
      <c r="H40" s="59"/>
      <c r="I40" s="59">
        <f>I33+I39</f>
        <v>-818826831</v>
      </c>
      <c r="J40" s="59"/>
      <c r="K40" s="59">
        <f>K33+K39</f>
        <v>-4386327</v>
      </c>
      <c r="L40" s="59"/>
      <c r="M40" s="59">
        <f>M33+M39</f>
        <v>0</v>
      </c>
    </row>
    <row r="41" spans="1:13" ht="22.5" customHeight="1" thickBot="1">
      <c r="A41" s="16" t="s">
        <v>211</v>
      </c>
      <c r="B41" s="16"/>
      <c r="D41" s="59"/>
      <c r="E41" s="22"/>
      <c r="F41" s="59"/>
      <c r="G41" s="60">
        <f>+G40+G24</f>
        <v>3141048758</v>
      </c>
      <c r="H41" s="59"/>
      <c r="I41" s="60">
        <f>+I40+I24</f>
        <v>4750140000</v>
      </c>
      <c r="J41" s="59"/>
      <c r="K41" s="60">
        <f>+K40+K24</f>
        <v>2930385371</v>
      </c>
      <c r="L41" s="48"/>
      <c r="M41" s="60">
        <f>+M40+M24</f>
        <v>2990803178</v>
      </c>
    </row>
    <row r="42" spans="1:13" ht="10" customHeight="1" thickTop="1">
      <c r="A42" s="19"/>
      <c r="B42" s="19"/>
      <c r="C42" s="19"/>
      <c r="D42" s="21"/>
      <c r="E42" s="117"/>
      <c r="F42" s="21"/>
      <c r="G42" s="20"/>
      <c r="H42" s="90"/>
      <c r="I42" s="20"/>
      <c r="J42" s="21"/>
      <c r="K42" s="20"/>
      <c r="L42" s="90"/>
      <c r="M42" s="20"/>
    </row>
    <row r="43" spans="1:13" ht="22.5" customHeight="1">
      <c r="A43" s="23" t="s">
        <v>135</v>
      </c>
      <c r="B43" s="24"/>
      <c r="C43" s="61"/>
      <c r="D43" s="59"/>
      <c r="E43" s="22"/>
      <c r="F43" s="59"/>
      <c r="G43" s="59"/>
      <c r="H43" s="59"/>
      <c r="I43" s="59"/>
      <c r="J43" s="59"/>
      <c r="K43" s="59"/>
      <c r="L43" s="48"/>
      <c r="M43" s="59"/>
    </row>
    <row r="44" spans="1:13" ht="22.5" customHeight="1">
      <c r="A44" s="25"/>
      <c r="B44" s="25" t="s">
        <v>136</v>
      </c>
      <c r="C44" s="61"/>
      <c r="D44" s="59"/>
      <c r="E44" s="22"/>
      <c r="F44" s="59"/>
      <c r="G44" s="48">
        <v>5963281245</v>
      </c>
      <c r="H44" s="59"/>
      <c r="I44" s="48">
        <v>5587601852</v>
      </c>
      <c r="J44" s="59"/>
      <c r="K44" s="48">
        <v>2934771698</v>
      </c>
      <c r="L44" s="48"/>
      <c r="M44" s="48">
        <v>2990803178</v>
      </c>
    </row>
    <row r="45" spans="1:13" ht="22.5" customHeight="1">
      <c r="A45" s="25"/>
      <c r="B45" s="25" t="s">
        <v>137</v>
      </c>
      <c r="C45" s="61"/>
      <c r="D45" s="59"/>
      <c r="E45" s="22"/>
      <c r="F45" s="59"/>
      <c r="G45" s="48">
        <v>2840</v>
      </c>
      <c r="H45" s="59"/>
      <c r="I45" s="48">
        <v>-18635021</v>
      </c>
      <c r="J45" s="59"/>
      <c r="K45" s="46">
        <v>0</v>
      </c>
      <c r="L45" s="48"/>
      <c r="M45" s="46">
        <v>0</v>
      </c>
    </row>
    <row r="46" spans="1:13" ht="22.5" customHeight="1" thickBot="1">
      <c r="A46" s="23" t="s">
        <v>219</v>
      </c>
      <c r="B46" s="24"/>
      <c r="C46" s="61"/>
      <c r="D46" s="59"/>
      <c r="E46" s="22"/>
      <c r="F46" s="59"/>
      <c r="G46" s="60">
        <f>SUM(G44:G45)</f>
        <v>5963284085</v>
      </c>
      <c r="H46" s="59"/>
      <c r="I46" s="60">
        <f>SUM(I44:I45)</f>
        <v>5568966831</v>
      </c>
      <c r="J46" s="59"/>
      <c r="K46" s="60">
        <f>SUM(K44:K45)</f>
        <v>2934771698</v>
      </c>
      <c r="L46" s="48"/>
      <c r="M46" s="60">
        <f>SUM(M44:M45)</f>
        <v>2990803178</v>
      </c>
    </row>
    <row r="47" spans="1:13" ht="10" customHeight="1" thickTop="1">
      <c r="A47" s="19"/>
      <c r="B47" s="19"/>
      <c r="C47" s="19"/>
      <c r="D47" s="21"/>
      <c r="E47" s="117"/>
      <c r="F47" s="21"/>
      <c r="G47" s="20"/>
      <c r="H47" s="90"/>
      <c r="I47" s="20"/>
      <c r="J47" s="21"/>
      <c r="K47" s="20"/>
      <c r="L47" s="90"/>
      <c r="M47" s="20"/>
    </row>
    <row r="48" spans="1:13" ht="22.5" customHeight="1">
      <c r="A48" s="19" t="s">
        <v>138</v>
      </c>
      <c r="B48" s="19"/>
      <c r="D48" s="59"/>
      <c r="F48" s="59"/>
      <c r="G48" s="59"/>
      <c r="H48" s="59"/>
      <c r="I48" s="59"/>
      <c r="J48" s="59"/>
      <c r="K48" s="59"/>
      <c r="L48" s="59"/>
      <c r="M48" s="59"/>
    </row>
    <row r="49" spans="1:15" ht="22.5" customHeight="1">
      <c r="B49" s="25" t="s">
        <v>136</v>
      </c>
      <c r="C49" s="61"/>
      <c r="D49" s="48"/>
      <c r="F49" s="48"/>
      <c r="G49" s="46">
        <v>3141045918</v>
      </c>
      <c r="H49" s="48"/>
      <c r="I49" s="46">
        <v>4722186347</v>
      </c>
      <c r="J49" s="48"/>
      <c r="K49" s="46">
        <v>2930385371</v>
      </c>
      <c r="L49" s="48"/>
      <c r="M49" s="46">
        <v>2990803178</v>
      </c>
      <c r="O49" s="39"/>
    </row>
    <row r="50" spans="1:15" ht="22.5" customHeight="1">
      <c r="B50" s="25" t="s">
        <v>137</v>
      </c>
      <c r="C50" s="61"/>
      <c r="D50" s="48"/>
      <c r="F50" s="48"/>
      <c r="G50" s="46">
        <v>2840</v>
      </c>
      <c r="H50" s="48"/>
      <c r="I50" s="46">
        <v>27953653</v>
      </c>
      <c r="J50" s="48"/>
      <c r="K50" s="46">
        <v>0</v>
      </c>
      <c r="L50" s="48"/>
      <c r="M50" s="46">
        <v>0</v>
      </c>
      <c r="O50" s="39"/>
    </row>
    <row r="51" spans="1:15" ht="22.5" customHeight="1" thickBot="1">
      <c r="A51" s="19" t="s">
        <v>211</v>
      </c>
      <c r="B51" s="19"/>
      <c r="D51" s="59"/>
      <c r="F51" s="59"/>
      <c r="G51" s="60">
        <f>SUM(G49:G50)</f>
        <v>3141048758</v>
      </c>
      <c r="H51" s="59"/>
      <c r="I51" s="60">
        <f>SUM(I49:I50)</f>
        <v>4750140000</v>
      </c>
      <c r="J51" s="59"/>
      <c r="K51" s="60">
        <f>SUM(K49:K50)</f>
        <v>2930385371</v>
      </c>
      <c r="L51" s="48"/>
      <c r="M51" s="60">
        <f>SUM(M49:M50)</f>
        <v>2990803178</v>
      </c>
    </row>
    <row r="52" spans="1:15" ht="10" customHeight="1" thickTop="1">
      <c r="A52" s="19"/>
      <c r="B52" s="19"/>
      <c r="C52" s="19"/>
      <c r="D52" s="21"/>
      <c r="E52" s="117"/>
      <c r="F52" s="21"/>
      <c r="G52" s="20"/>
      <c r="H52" s="90"/>
      <c r="I52" s="20"/>
      <c r="J52" s="21"/>
      <c r="K52" s="20"/>
      <c r="L52" s="90"/>
      <c r="M52" s="20"/>
    </row>
    <row r="53" spans="1:15" ht="25" customHeight="1" thickBot="1">
      <c r="A53" s="19" t="s">
        <v>235</v>
      </c>
      <c r="B53" s="19"/>
      <c r="C53" s="19"/>
      <c r="D53" s="43"/>
      <c r="E53" s="115" t="s">
        <v>233</v>
      </c>
      <c r="F53" s="43"/>
      <c r="G53" s="26">
        <f>G44/1450000000</f>
        <v>4.1126077551724141</v>
      </c>
      <c r="H53" s="43"/>
      <c r="I53" s="26">
        <f>I44/1450000000</f>
        <v>3.8535185186206897</v>
      </c>
      <c r="J53" s="43"/>
      <c r="K53" s="26">
        <f>K44/1450000000</f>
        <v>2.0239804813793105</v>
      </c>
      <c r="L53" s="43"/>
      <c r="M53" s="26">
        <f>M44/1450000000</f>
        <v>2.0626228813793102</v>
      </c>
    </row>
    <row r="54" spans="1:15" ht="10" customHeight="1" thickTop="1">
      <c r="A54" s="19"/>
      <c r="B54" s="19"/>
      <c r="C54" s="19"/>
      <c r="D54" s="21"/>
      <c r="E54" s="117"/>
      <c r="F54" s="21"/>
      <c r="G54" s="20"/>
      <c r="H54" s="90"/>
      <c r="I54" s="20"/>
      <c r="J54" s="21"/>
      <c r="K54" s="20"/>
      <c r="L54" s="90"/>
      <c r="M54" s="20"/>
    </row>
    <row r="56" spans="1:15" ht="22.5" customHeight="1">
      <c r="G56" s="39"/>
      <c r="I56" s="39"/>
      <c r="K56" s="86"/>
      <c r="M56" s="39"/>
    </row>
    <row r="57" spans="1:15" ht="22.5" customHeight="1">
      <c r="G57" s="39"/>
      <c r="I57" s="39"/>
      <c r="K57" s="86"/>
      <c r="M57" s="39"/>
    </row>
    <row r="59" spans="1:15" ht="22.5" customHeight="1">
      <c r="G59" s="39"/>
      <c r="I59" s="39"/>
      <c r="K59" s="39"/>
      <c r="M59" s="39"/>
    </row>
    <row r="60" spans="1:15" ht="22.5" customHeight="1">
      <c r="G60" s="39"/>
      <c r="I60" s="39"/>
      <c r="K60" s="39"/>
      <c r="M60" s="39"/>
    </row>
  </sheetData>
  <mergeCells count="7">
    <mergeCell ref="G7:M7"/>
    <mergeCell ref="A1:M1"/>
    <mergeCell ref="A2:M2"/>
    <mergeCell ref="G4:I4"/>
    <mergeCell ref="K4:M4"/>
    <mergeCell ref="G5:I5"/>
    <mergeCell ref="K5:M5"/>
  </mergeCells>
  <pageMargins left="0.8" right="0.5" top="0.48" bottom="0.5" header="0.5" footer="0.5"/>
  <pageSetup paperSize="9" scale="64" firstPageNumber="1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E35"/>
  <sheetViews>
    <sheetView zoomScale="70" zoomScaleNormal="70" zoomScaleSheetLayoutView="100" workbookViewId="0"/>
  </sheetViews>
  <sheetFormatPr defaultColWidth="9.08203125" defaultRowHeight="22.5" customHeight="1"/>
  <cols>
    <col min="1" max="2" width="2.33203125" style="18" customWidth="1"/>
    <col min="3" max="3" width="41.58203125" style="18" customWidth="1"/>
    <col min="4" max="4" width="1.08203125" style="18" customWidth="1"/>
    <col min="5" max="5" width="7.08203125" style="18" customWidth="1"/>
    <col min="6" max="6" width="1.08203125" style="18" customWidth="1"/>
    <col min="7" max="7" width="13.33203125" style="18" bestFit="1" customWidth="1"/>
    <col min="8" max="8" width="1.08203125" style="41" customWidth="1"/>
    <col min="9" max="9" width="12.58203125" style="18" customWidth="1"/>
    <col min="10" max="10" width="1.08203125" style="18" customWidth="1"/>
    <col min="11" max="11" width="12.5" style="18" bestFit="1" customWidth="1"/>
    <col min="12" max="12" width="1.08203125" style="18" customWidth="1"/>
    <col min="13" max="13" width="13.33203125" style="18" bestFit="1" customWidth="1"/>
    <col min="14" max="14" width="1.08203125" style="18" customWidth="1"/>
    <col min="15" max="15" width="12.58203125" style="18" customWidth="1"/>
    <col min="16" max="16" width="1.08203125" style="18" customWidth="1"/>
    <col min="17" max="17" width="12.58203125" style="18" customWidth="1"/>
    <col min="18" max="18" width="1.08203125" style="18" customWidth="1"/>
    <col min="19" max="19" width="12.58203125" style="18" customWidth="1"/>
    <col min="20" max="20" width="1.08203125" style="41" customWidth="1"/>
    <col min="21" max="21" width="12.58203125" style="41" customWidth="1"/>
    <col min="22" max="22" width="1.08203125" style="41" customWidth="1"/>
    <col min="23" max="23" width="17.58203125" style="41" customWidth="1"/>
    <col min="24" max="24" width="1.08203125" style="41" customWidth="1"/>
    <col min="25" max="25" width="12.58203125" style="18" customWidth="1"/>
    <col min="26" max="26" width="1.08203125" style="18" customWidth="1"/>
    <col min="27" max="27" width="13.33203125" style="19" bestFit="1" customWidth="1"/>
    <col min="28" max="28" width="1.08203125" style="18" customWidth="1"/>
    <col min="29" max="29" width="12.58203125" style="18" customWidth="1"/>
    <col min="30" max="30" width="1.08203125" style="41" customWidth="1"/>
    <col min="31" max="31" width="13.33203125" style="19" bestFit="1" customWidth="1"/>
    <col min="32" max="16384" width="9.08203125" style="18"/>
  </cols>
  <sheetData>
    <row r="1" spans="1:31" ht="22.5" customHeight="1">
      <c r="A1" s="74" t="s">
        <v>194</v>
      </c>
      <c r="B1" s="19"/>
      <c r="C1" s="19"/>
      <c r="D1" s="19"/>
      <c r="E1" s="19"/>
      <c r="F1" s="19"/>
      <c r="G1" s="39"/>
      <c r="H1" s="39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ht="22.5" customHeight="1">
      <c r="A2" s="74" t="s">
        <v>214</v>
      </c>
      <c r="B2" s="19"/>
      <c r="C2" s="19"/>
      <c r="D2" s="19"/>
      <c r="E2" s="19"/>
      <c r="F2" s="19"/>
      <c r="G2" s="42"/>
      <c r="H2" s="42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1" ht="10" customHeight="1">
      <c r="A3" s="19"/>
      <c r="B3" s="19"/>
      <c r="C3" s="19"/>
      <c r="D3" s="19"/>
      <c r="E3" s="19"/>
      <c r="F3" s="19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4"/>
      <c r="AB3" s="36"/>
      <c r="AC3" s="36"/>
      <c r="AD3" s="36"/>
      <c r="AE3" s="34"/>
    </row>
    <row r="4" spans="1:31" ht="22.5" customHeight="1">
      <c r="D4" s="19"/>
      <c r="F4" s="19"/>
      <c r="G4" s="136" t="s">
        <v>1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</row>
    <row r="5" spans="1:31" ht="22.5" customHeight="1">
      <c r="A5" s="41"/>
      <c r="B5" s="41"/>
      <c r="D5" s="19"/>
      <c r="F5" s="19"/>
      <c r="G5" s="29"/>
      <c r="H5" s="29"/>
      <c r="I5" s="30"/>
      <c r="J5" s="30"/>
      <c r="K5" s="137" t="s">
        <v>46</v>
      </c>
      <c r="L5" s="137"/>
      <c r="M5" s="137"/>
      <c r="N5" s="95"/>
      <c r="O5" s="137" t="s">
        <v>48</v>
      </c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30"/>
      <c r="AA5" s="29"/>
      <c r="AB5" s="30"/>
      <c r="AC5" s="30"/>
      <c r="AD5" s="29"/>
      <c r="AE5" s="29"/>
    </row>
    <row r="6" spans="1:31" ht="22.5" customHeight="1">
      <c r="A6" s="19"/>
      <c r="B6" s="19"/>
      <c r="C6" s="19"/>
      <c r="D6" s="19"/>
      <c r="E6" s="19"/>
      <c r="F6" s="19"/>
      <c r="G6" s="29"/>
      <c r="H6" s="29"/>
      <c r="I6" s="30"/>
      <c r="J6" s="30"/>
      <c r="K6" s="96"/>
      <c r="L6" s="96"/>
      <c r="M6" s="96"/>
      <c r="N6" s="97"/>
      <c r="O6" s="97"/>
      <c r="P6" s="97"/>
      <c r="Q6" s="97"/>
      <c r="R6" s="30"/>
      <c r="T6" s="97"/>
      <c r="U6" s="97" t="s">
        <v>169</v>
      </c>
      <c r="V6" s="97"/>
      <c r="W6" s="97"/>
      <c r="X6" s="97"/>
      <c r="Y6" s="97"/>
      <c r="Z6" s="30"/>
      <c r="AA6" s="29"/>
      <c r="AB6" s="30"/>
      <c r="AC6" s="30"/>
      <c r="AD6" s="29"/>
      <c r="AE6" s="29"/>
    </row>
    <row r="7" spans="1:31" ht="22.5" customHeight="1">
      <c r="A7" s="19"/>
      <c r="B7" s="19"/>
      <c r="C7" s="19"/>
      <c r="D7" s="19"/>
      <c r="E7" s="19"/>
      <c r="F7" s="19"/>
      <c r="G7" s="29"/>
      <c r="H7" s="29"/>
      <c r="I7" s="30"/>
      <c r="J7" s="30"/>
      <c r="K7" s="96"/>
      <c r="L7" s="96"/>
      <c r="M7" s="96"/>
      <c r="N7" s="97"/>
      <c r="O7" s="97"/>
      <c r="P7" s="97"/>
      <c r="Q7" s="97"/>
      <c r="R7" s="30"/>
      <c r="S7" s="30" t="s">
        <v>172</v>
      </c>
      <c r="T7" s="97"/>
      <c r="U7" s="30" t="s">
        <v>170</v>
      </c>
      <c r="V7" s="97"/>
      <c r="W7" s="97" t="s">
        <v>179</v>
      </c>
      <c r="X7" s="97"/>
      <c r="Y7" s="97"/>
      <c r="Z7" s="30"/>
      <c r="AA7" s="29"/>
      <c r="AB7" s="30"/>
      <c r="AC7" s="30"/>
      <c r="AD7" s="29"/>
      <c r="AE7" s="29"/>
    </row>
    <row r="8" spans="1:31" ht="22.5" customHeight="1">
      <c r="A8" s="19"/>
      <c r="B8" s="19"/>
      <c r="C8" s="19"/>
      <c r="D8" s="19"/>
      <c r="E8" s="19"/>
      <c r="F8" s="19"/>
      <c r="G8" s="30" t="s">
        <v>44</v>
      </c>
      <c r="H8" s="29"/>
      <c r="I8" s="30"/>
      <c r="J8" s="30"/>
      <c r="K8" s="30"/>
      <c r="L8" s="30"/>
      <c r="M8" s="30"/>
      <c r="N8" s="53"/>
      <c r="O8" s="53" t="s">
        <v>195</v>
      </c>
      <c r="P8" s="53"/>
      <c r="Q8" s="53"/>
      <c r="R8" s="30"/>
      <c r="S8" s="53" t="s">
        <v>166</v>
      </c>
      <c r="T8" s="30"/>
      <c r="U8" s="30" t="s">
        <v>71</v>
      </c>
      <c r="V8" s="30"/>
      <c r="W8" s="96" t="s">
        <v>115</v>
      </c>
      <c r="X8" s="53"/>
      <c r="Y8" s="30" t="s">
        <v>62</v>
      </c>
      <c r="Z8" s="30"/>
      <c r="AA8" s="30" t="s">
        <v>63</v>
      </c>
      <c r="AB8" s="30"/>
      <c r="AC8" s="31" t="s">
        <v>64</v>
      </c>
      <c r="AD8" s="30"/>
      <c r="AE8" s="27"/>
    </row>
    <row r="9" spans="1:31" s="27" customFormat="1" ht="22.5" customHeight="1">
      <c r="A9" s="19"/>
      <c r="B9" s="18"/>
      <c r="C9" s="18"/>
      <c r="D9" s="33"/>
      <c r="E9" s="18"/>
      <c r="F9" s="33"/>
      <c r="G9" s="30" t="s">
        <v>90</v>
      </c>
      <c r="H9" s="30"/>
      <c r="I9" s="27" t="s">
        <v>91</v>
      </c>
      <c r="K9" s="27" t="s">
        <v>66</v>
      </c>
      <c r="L9" s="30"/>
      <c r="N9" s="30"/>
      <c r="O9" s="30" t="s">
        <v>196</v>
      </c>
      <c r="P9" s="30"/>
      <c r="Q9" s="30"/>
      <c r="S9" s="53" t="s">
        <v>149</v>
      </c>
      <c r="T9" s="30"/>
      <c r="U9" s="97" t="s">
        <v>183</v>
      </c>
      <c r="V9" s="30"/>
      <c r="W9" s="96" t="s">
        <v>116</v>
      </c>
      <c r="X9" s="54"/>
      <c r="Y9" s="30" t="s">
        <v>67</v>
      </c>
      <c r="AA9" s="27" t="s">
        <v>72</v>
      </c>
      <c r="AC9" s="31" t="s">
        <v>175</v>
      </c>
      <c r="AD9" s="30"/>
      <c r="AE9" s="30" t="s">
        <v>63</v>
      </c>
    </row>
    <row r="10" spans="1:31" s="27" customFormat="1" ht="22.5" customHeight="1">
      <c r="A10" s="18"/>
      <c r="B10" s="18"/>
      <c r="C10" s="18"/>
      <c r="D10" s="10"/>
      <c r="E10" s="10" t="s">
        <v>5</v>
      </c>
      <c r="F10" s="10"/>
      <c r="G10" s="97" t="s">
        <v>92</v>
      </c>
      <c r="H10" s="30"/>
      <c r="I10" s="97" t="s">
        <v>93</v>
      </c>
      <c r="J10" s="30"/>
      <c r="K10" s="97" t="s">
        <v>70</v>
      </c>
      <c r="L10" s="30"/>
      <c r="M10" s="97" t="s">
        <v>47</v>
      </c>
      <c r="N10" s="97"/>
      <c r="O10" s="97" t="s">
        <v>197</v>
      </c>
      <c r="P10" s="97"/>
      <c r="Q10" s="97" t="s">
        <v>105</v>
      </c>
      <c r="R10" s="30"/>
      <c r="S10" s="53" t="s">
        <v>167</v>
      </c>
      <c r="T10" s="30"/>
      <c r="U10" s="97" t="s">
        <v>182</v>
      </c>
      <c r="V10" s="30"/>
      <c r="W10" s="97" t="s">
        <v>117</v>
      </c>
      <c r="X10" s="53"/>
      <c r="Y10" s="97" t="s">
        <v>43</v>
      </c>
      <c r="Z10" s="30"/>
      <c r="AA10" s="97" t="s">
        <v>118</v>
      </c>
      <c r="AB10" s="30"/>
      <c r="AC10" s="97" t="s">
        <v>174</v>
      </c>
      <c r="AD10" s="30"/>
      <c r="AE10" s="30" t="s">
        <v>72</v>
      </c>
    </row>
    <row r="11" spans="1:31" ht="22.5" customHeight="1">
      <c r="G11" s="138" t="s">
        <v>208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</row>
    <row r="12" spans="1:31" s="19" customFormat="1" ht="22.5" customHeight="1">
      <c r="A12" s="28" t="s">
        <v>212</v>
      </c>
      <c r="B12" s="32"/>
      <c r="C12" s="32"/>
      <c r="E12" s="32"/>
    </row>
    <row r="13" spans="1:31" s="19" customFormat="1" ht="22.5" customHeight="1">
      <c r="A13" s="19" t="s">
        <v>255</v>
      </c>
      <c r="G13" s="59">
        <v>14500000000</v>
      </c>
      <c r="H13" s="59"/>
      <c r="I13" s="59">
        <v>1531778000</v>
      </c>
      <c r="J13" s="59"/>
      <c r="K13" s="59">
        <v>1450000000</v>
      </c>
      <c r="L13" s="59"/>
      <c r="M13" s="59">
        <v>46892413182</v>
      </c>
      <c r="N13" s="59"/>
      <c r="O13" s="59">
        <v>-3874591169</v>
      </c>
      <c r="P13" s="59"/>
      <c r="Q13" s="59">
        <v>-199057007</v>
      </c>
      <c r="R13" s="59"/>
      <c r="S13" s="59">
        <v>-184797439</v>
      </c>
      <c r="T13" s="59"/>
      <c r="U13" s="59">
        <v>-414507346</v>
      </c>
      <c r="V13" s="59"/>
      <c r="W13" s="59">
        <v>-17727278</v>
      </c>
      <c r="X13" s="59"/>
      <c r="Y13" s="59">
        <f>SUM(O13:W13)</f>
        <v>-4690680239</v>
      </c>
      <c r="Z13" s="59"/>
      <c r="AA13" s="59">
        <f>SUM(G13:M13,Y13)</f>
        <v>59683510943</v>
      </c>
      <c r="AB13" s="59"/>
      <c r="AC13" s="59">
        <v>-674016653</v>
      </c>
      <c r="AD13" s="59"/>
      <c r="AE13" s="59">
        <f>AA13+AC13</f>
        <v>59009494290</v>
      </c>
    </row>
    <row r="14" spans="1:31" ht="10" customHeight="1">
      <c r="A14" s="19"/>
      <c r="B14" s="19"/>
      <c r="C14" s="19"/>
      <c r="D14" s="19"/>
      <c r="E14" s="19"/>
      <c r="F14" s="19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4"/>
      <c r="AB14" s="36"/>
      <c r="AC14" s="36"/>
      <c r="AD14" s="36"/>
      <c r="AE14" s="34"/>
    </row>
    <row r="15" spans="1:31" ht="22.5" customHeight="1">
      <c r="A15" s="19" t="s">
        <v>161</v>
      </c>
      <c r="B15" s="19"/>
      <c r="C15" s="19"/>
      <c r="E15" s="19"/>
      <c r="G15" s="46"/>
      <c r="H15" s="48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8"/>
      <c r="U15" s="48"/>
      <c r="V15" s="48"/>
      <c r="W15" s="48"/>
      <c r="X15" s="48"/>
      <c r="Y15" s="46"/>
      <c r="Z15" s="46"/>
      <c r="AA15" s="36"/>
      <c r="AB15" s="46"/>
      <c r="AC15" s="48"/>
      <c r="AD15" s="48"/>
      <c r="AE15" s="36"/>
    </row>
    <row r="16" spans="1:31" ht="22.5" customHeight="1">
      <c r="A16" s="35"/>
      <c r="B16" s="35" t="s">
        <v>162</v>
      </c>
      <c r="C16" s="19"/>
      <c r="E16" s="19"/>
      <c r="G16" s="46"/>
      <c r="H16" s="48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8"/>
      <c r="U16" s="48"/>
      <c r="V16" s="48"/>
      <c r="W16" s="48"/>
      <c r="X16" s="48"/>
      <c r="Y16" s="46"/>
      <c r="Z16" s="46"/>
      <c r="AA16" s="36"/>
      <c r="AB16" s="46"/>
      <c r="AC16" s="48"/>
      <c r="AD16" s="48"/>
      <c r="AE16" s="36"/>
    </row>
    <row r="17" spans="1:31" ht="22.5" customHeight="1">
      <c r="A17" s="19"/>
      <c r="B17" s="41" t="s">
        <v>113</v>
      </c>
      <c r="C17" s="19"/>
      <c r="E17" s="115">
        <v>33</v>
      </c>
      <c r="G17" s="46">
        <v>0</v>
      </c>
      <c r="H17" s="48"/>
      <c r="I17" s="46">
        <v>0</v>
      </c>
      <c r="J17" s="46"/>
      <c r="K17" s="46">
        <v>0</v>
      </c>
      <c r="L17" s="46"/>
      <c r="M17" s="46">
        <v>-3480000000</v>
      </c>
      <c r="N17" s="46"/>
      <c r="O17" s="46">
        <v>0</v>
      </c>
      <c r="P17" s="46"/>
      <c r="Q17" s="46">
        <v>0</v>
      </c>
      <c r="R17" s="46"/>
      <c r="S17" s="46">
        <v>0</v>
      </c>
      <c r="T17" s="48"/>
      <c r="U17" s="46">
        <v>0</v>
      </c>
      <c r="V17" s="48"/>
      <c r="W17" s="46">
        <v>0</v>
      </c>
      <c r="X17" s="48"/>
      <c r="Y17" s="36">
        <f>SUM(O17:W17)</f>
        <v>0</v>
      </c>
      <c r="Z17" s="46"/>
      <c r="AA17" s="36">
        <f>SUM(G17:M17,Y17)</f>
        <v>-3480000000</v>
      </c>
      <c r="AB17" s="46"/>
      <c r="AC17" s="48">
        <v>0</v>
      </c>
      <c r="AD17" s="48"/>
      <c r="AE17" s="36">
        <f>AA17+AC17</f>
        <v>-3480000000</v>
      </c>
    </row>
    <row r="18" spans="1:31" ht="10" customHeight="1">
      <c r="A18" s="19"/>
      <c r="B18" s="19"/>
      <c r="C18" s="19"/>
      <c r="D18" s="19"/>
      <c r="E18" s="19"/>
      <c r="F18" s="19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4"/>
      <c r="AB18" s="36"/>
      <c r="AC18" s="36"/>
      <c r="AD18" s="36"/>
      <c r="AE18" s="34"/>
    </row>
    <row r="19" spans="1:31" ht="22.5" customHeight="1">
      <c r="A19" s="19"/>
      <c r="B19" s="84" t="s">
        <v>159</v>
      </c>
      <c r="C19" s="19"/>
      <c r="E19" s="19"/>
      <c r="G19" s="46"/>
      <c r="H19" s="48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8"/>
      <c r="U19" s="48"/>
      <c r="V19" s="48"/>
      <c r="W19" s="48"/>
      <c r="X19" s="48"/>
      <c r="Y19" s="46"/>
      <c r="Z19" s="46"/>
      <c r="AA19" s="36"/>
      <c r="AB19" s="46"/>
      <c r="AC19" s="48"/>
      <c r="AD19" s="48"/>
      <c r="AE19" s="36"/>
    </row>
    <row r="20" spans="1:31" ht="22.5" customHeight="1">
      <c r="A20" s="19"/>
      <c r="B20" s="41" t="s">
        <v>160</v>
      </c>
      <c r="C20" s="41"/>
      <c r="E20" s="41"/>
      <c r="G20" s="46"/>
      <c r="H20" s="48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8"/>
      <c r="U20" s="48"/>
      <c r="V20" s="48"/>
      <c r="W20" s="48"/>
      <c r="X20" s="48"/>
      <c r="Y20" s="46"/>
      <c r="Z20" s="46"/>
      <c r="AA20" s="36"/>
      <c r="AB20" s="46"/>
      <c r="AC20" s="48"/>
      <c r="AD20" s="48"/>
      <c r="AE20" s="36"/>
    </row>
    <row r="21" spans="1:31" ht="22.5" customHeight="1">
      <c r="A21" s="19"/>
      <c r="C21" s="41" t="s">
        <v>158</v>
      </c>
      <c r="E21" s="41"/>
      <c r="G21" s="46">
        <v>0</v>
      </c>
      <c r="H21" s="48"/>
      <c r="I21" s="46">
        <v>0</v>
      </c>
      <c r="J21" s="46"/>
      <c r="K21" s="46">
        <v>0</v>
      </c>
      <c r="L21" s="46"/>
      <c r="M21" s="46">
        <v>-497245913</v>
      </c>
      <c r="N21" s="46"/>
      <c r="O21" s="46">
        <v>-492434533</v>
      </c>
      <c r="P21" s="46"/>
      <c r="Q21" s="46">
        <v>0</v>
      </c>
      <c r="R21" s="46"/>
      <c r="S21" s="46">
        <v>0</v>
      </c>
      <c r="T21" s="48"/>
      <c r="U21" s="46">
        <v>0</v>
      </c>
      <c r="V21" s="48"/>
      <c r="W21" s="46">
        <v>0</v>
      </c>
      <c r="X21" s="48"/>
      <c r="Y21" s="36">
        <f>SUM(O21:W21)</f>
        <v>-492434533</v>
      </c>
      <c r="Z21" s="46"/>
      <c r="AA21" s="36">
        <f>SUM(G21:M21,Y21)</f>
        <v>-989680446</v>
      </c>
      <c r="AB21" s="46"/>
      <c r="AC21" s="48">
        <v>646063000</v>
      </c>
      <c r="AD21" s="48"/>
      <c r="AE21" s="36">
        <f>AA21+AC21</f>
        <v>-343617446</v>
      </c>
    </row>
    <row r="22" spans="1:31" ht="22.5" customHeight="1">
      <c r="A22" s="19" t="s">
        <v>163</v>
      </c>
      <c r="B22" s="37"/>
      <c r="C22" s="19"/>
      <c r="E22" s="19"/>
      <c r="G22" s="58">
        <f>SUM(G17,G21)</f>
        <v>0</v>
      </c>
      <c r="H22" s="48"/>
      <c r="I22" s="58">
        <f>SUM(I17,I21)</f>
        <v>0</v>
      </c>
      <c r="J22" s="46"/>
      <c r="K22" s="58">
        <f>SUM(K17,K21)</f>
        <v>0</v>
      </c>
      <c r="L22" s="46"/>
      <c r="M22" s="58">
        <f>SUM(M17,M21)</f>
        <v>-3977245913</v>
      </c>
      <c r="N22" s="59"/>
      <c r="O22" s="58">
        <f>SUM(O17,O21)</f>
        <v>-492434533</v>
      </c>
      <c r="P22" s="59"/>
      <c r="Q22" s="58">
        <f>SUM(Q17,Q21)</f>
        <v>0</v>
      </c>
      <c r="R22" s="46"/>
      <c r="S22" s="58">
        <f>SUM(S17,S21)</f>
        <v>0</v>
      </c>
      <c r="T22" s="48"/>
      <c r="U22" s="58">
        <f>SUM(U17,U21)</f>
        <v>0</v>
      </c>
      <c r="V22" s="59"/>
      <c r="W22" s="58">
        <f>SUM(W17,W21)</f>
        <v>0</v>
      </c>
      <c r="X22" s="48"/>
      <c r="Y22" s="58">
        <f>SUM(Y17,Y21)</f>
        <v>-492434533</v>
      </c>
      <c r="Z22" s="46"/>
      <c r="AA22" s="58">
        <f>SUM(AA17,AA21)</f>
        <v>-4469680446</v>
      </c>
      <c r="AB22" s="46"/>
      <c r="AC22" s="58">
        <f>SUM(AC17,AC21)</f>
        <v>646063000</v>
      </c>
      <c r="AD22" s="48"/>
      <c r="AE22" s="58">
        <f>SUM(AE17,AE21)</f>
        <v>-3823617446</v>
      </c>
    </row>
    <row r="23" spans="1:31" ht="10" customHeight="1">
      <c r="A23" s="19"/>
      <c r="B23" s="19"/>
      <c r="C23" s="19"/>
      <c r="D23" s="19"/>
      <c r="E23" s="19"/>
      <c r="F23" s="19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4"/>
      <c r="AB23" s="36"/>
      <c r="AC23" s="36"/>
      <c r="AD23" s="36"/>
      <c r="AE23" s="34"/>
    </row>
    <row r="24" spans="1:31" ht="22.5" customHeight="1">
      <c r="A24" s="19" t="s">
        <v>215</v>
      </c>
      <c r="B24" s="37"/>
      <c r="C24" s="19"/>
      <c r="E24" s="19"/>
      <c r="G24" s="46"/>
      <c r="H24" s="48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8"/>
      <c r="U24" s="48"/>
      <c r="V24" s="48"/>
      <c r="W24" s="48"/>
      <c r="X24" s="48"/>
      <c r="Y24" s="46"/>
      <c r="Z24" s="46"/>
      <c r="AA24" s="47"/>
      <c r="AB24" s="46"/>
      <c r="AC24" s="46"/>
      <c r="AD24" s="48"/>
      <c r="AE24" s="47"/>
    </row>
    <row r="25" spans="1:31" ht="22.5" customHeight="1">
      <c r="A25" s="18" t="s">
        <v>73</v>
      </c>
      <c r="B25" s="18" t="s">
        <v>103</v>
      </c>
      <c r="G25" s="46">
        <v>0</v>
      </c>
      <c r="H25" s="48"/>
      <c r="I25" s="46">
        <v>0</v>
      </c>
      <c r="J25" s="46"/>
      <c r="K25" s="46">
        <v>0</v>
      </c>
      <c r="L25" s="46"/>
      <c r="M25" s="46">
        <v>5587601852</v>
      </c>
      <c r="N25" s="46"/>
      <c r="O25" s="46">
        <v>0</v>
      </c>
      <c r="P25" s="46"/>
      <c r="Q25" s="46">
        <v>0</v>
      </c>
      <c r="R25" s="46"/>
      <c r="S25" s="46">
        <v>0</v>
      </c>
      <c r="T25" s="48"/>
      <c r="U25" s="48">
        <v>0</v>
      </c>
      <c r="V25" s="48"/>
      <c r="W25" s="48">
        <v>0</v>
      </c>
      <c r="X25" s="48"/>
      <c r="Y25" s="46">
        <f>SUM(O25:W25)</f>
        <v>0</v>
      </c>
      <c r="Z25" s="46"/>
      <c r="AA25" s="36">
        <f>SUM(G25:M25,Y25)</f>
        <v>5587601852</v>
      </c>
      <c r="AB25" s="46"/>
      <c r="AC25" s="48">
        <v>-18635021</v>
      </c>
      <c r="AD25" s="48"/>
      <c r="AE25" s="36">
        <f>AA25+AC25</f>
        <v>5568966831</v>
      </c>
    </row>
    <row r="26" spans="1:31" ht="22.5" customHeight="1">
      <c r="A26" s="18" t="s">
        <v>73</v>
      </c>
      <c r="B26" s="18" t="s">
        <v>102</v>
      </c>
      <c r="G26" s="56">
        <v>0</v>
      </c>
      <c r="H26" s="48"/>
      <c r="I26" s="56">
        <v>0</v>
      </c>
      <c r="J26" s="46"/>
      <c r="K26" s="56">
        <v>0</v>
      </c>
      <c r="L26" s="46"/>
      <c r="M26" s="56">
        <v>0</v>
      </c>
      <c r="N26" s="48"/>
      <c r="O26" s="56">
        <v>-231864141</v>
      </c>
      <c r="P26" s="48"/>
      <c r="Q26" s="56">
        <v>-645982541</v>
      </c>
      <c r="R26" s="46"/>
      <c r="S26" s="56">
        <v>-135044939</v>
      </c>
      <c r="T26" s="48"/>
      <c r="U26" s="56">
        <v>145728093</v>
      </c>
      <c r="V26" s="48"/>
      <c r="W26" s="56">
        <v>1748023</v>
      </c>
      <c r="X26" s="48"/>
      <c r="Y26" s="46">
        <f>SUM(O26:W26)</f>
        <v>-865415505</v>
      </c>
      <c r="Z26" s="46"/>
      <c r="AA26" s="56">
        <f>G26+I26+K26+M26+Y26</f>
        <v>-865415505</v>
      </c>
      <c r="AB26" s="46"/>
      <c r="AC26" s="56">
        <v>46588674</v>
      </c>
      <c r="AD26" s="48"/>
      <c r="AE26" s="36">
        <f>AA26+AC26</f>
        <v>-818826831</v>
      </c>
    </row>
    <row r="27" spans="1:31" ht="22.5" customHeight="1">
      <c r="A27" s="19" t="s">
        <v>216</v>
      </c>
      <c r="B27" s="37"/>
      <c r="C27" s="19"/>
      <c r="E27" s="19"/>
      <c r="G27" s="58">
        <f>SUM(G25:G26)</f>
        <v>0</v>
      </c>
      <c r="H27" s="48"/>
      <c r="I27" s="58">
        <f>SUM(I25:I26)</f>
        <v>0</v>
      </c>
      <c r="J27" s="46"/>
      <c r="K27" s="58">
        <f>SUM(K25:K26)</f>
        <v>0</v>
      </c>
      <c r="L27" s="46"/>
      <c r="M27" s="58">
        <f>SUM(M25:M26)</f>
        <v>5587601852</v>
      </c>
      <c r="N27" s="59"/>
      <c r="O27" s="58">
        <f>SUM(O25:O26)</f>
        <v>-231864141</v>
      </c>
      <c r="P27" s="59"/>
      <c r="Q27" s="58">
        <f>SUM(Q25:Q26)</f>
        <v>-645982541</v>
      </c>
      <c r="R27" s="46"/>
      <c r="S27" s="81">
        <f>SUM(S25:S26)</f>
        <v>-135044939</v>
      </c>
      <c r="T27" s="48"/>
      <c r="U27" s="58">
        <f>SUM(U25:U26)</f>
        <v>145728093</v>
      </c>
      <c r="V27" s="59"/>
      <c r="W27" s="58">
        <f>SUM(W25:W26)</f>
        <v>1748023</v>
      </c>
      <c r="X27" s="48"/>
      <c r="Y27" s="58">
        <f>SUM(Y25:Y26)</f>
        <v>-865415505</v>
      </c>
      <c r="Z27" s="46"/>
      <c r="AA27" s="58">
        <f>SUM(AA25:AA26)</f>
        <v>4722186347</v>
      </c>
      <c r="AB27" s="46"/>
      <c r="AC27" s="58">
        <f>SUM(AC25:AC26)</f>
        <v>27953653</v>
      </c>
      <c r="AD27" s="48"/>
      <c r="AE27" s="58">
        <f>SUM(AE25:AE26)</f>
        <v>4750140000</v>
      </c>
    </row>
    <row r="28" spans="1:31" ht="10" customHeight="1">
      <c r="A28" s="19"/>
      <c r="B28" s="19"/>
      <c r="C28" s="19"/>
      <c r="D28" s="19"/>
      <c r="E28" s="19"/>
      <c r="F28" s="19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4"/>
      <c r="AB28" s="36"/>
      <c r="AC28" s="36"/>
      <c r="AD28" s="36"/>
      <c r="AE28" s="34"/>
    </row>
    <row r="29" spans="1:31" s="19" customFormat="1" ht="22.5" customHeight="1" thickBot="1">
      <c r="A29" s="19" t="s">
        <v>217</v>
      </c>
      <c r="C29" s="18"/>
      <c r="E29" s="18"/>
      <c r="G29" s="72">
        <f>SUM(G13,G27,G22)</f>
        <v>14500000000</v>
      </c>
      <c r="H29" s="59"/>
      <c r="I29" s="72">
        <f>SUM(I13,I27,I22)</f>
        <v>1531778000</v>
      </c>
      <c r="J29" s="47"/>
      <c r="K29" s="72">
        <f>SUM(K13,K27,K22)</f>
        <v>1450000000</v>
      </c>
      <c r="L29" s="47"/>
      <c r="M29" s="72">
        <f>SUM(M13,M27,M22)</f>
        <v>48502769121</v>
      </c>
      <c r="N29" s="59"/>
      <c r="O29" s="72">
        <f>SUM(O13,O27,O22)</f>
        <v>-4598889843</v>
      </c>
      <c r="P29" s="59"/>
      <c r="Q29" s="72">
        <f>SUM(Q13,Q27,Q22)</f>
        <v>-845039548</v>
      </c>
      <c r="R29" s="47"/>
      <c r="S29" s="72">
        <f>SUM(S13,S27,S22)</f>
        <v>-319842378</v>
      </c>
      <c r="T29" s="59"/>
      <c r="U29" s="72">
        <f>SUM(U13,U27,U22)</f>
        <v>-268779253</v>
      </c>
      <c r="V29" s="59"/>
      <c r="W29" s="72">
        <f>SUM(W13,W27,W22)</f>
        <v>-15979255</v>
      </c>
      <c r="X29" s="59"/>
      <c r="Y29" s="72">
        <f>SUM(Y13,Y27,Y22)</f>
        <v>-6048530277</v>
      </c>
      <c r="Z29" s="47"/>
      <c r="AA29" s="72">
        <f>SUM(AA13,AA27,AA22)</f>
        <v>59936016844</v>
      </c>
      <c r="AB29" s="47"/>
      <c r="AC29" s="72">
        <f>SUM(AC13,AC27,AC22)</f>
        <v>0</v>
      </c>
      <c r="AD29" s="59"/>
      <c r="AE29" s="72">
        <f>SUM(AE13,AE27,AE22)</f>
        <v>59936016844</v>
      </c>
    </row>
    <row r="30" spans="1:31" ht="10" customHeight="1" thickTop="1">
      <c r="A30" s="19"/>
      <c r="B30" s="19"/>
      <c r="C30" s="19"/>
      <c r="D30" s="19"/>
      <c r="E30" s="19"/>
      <c r="F30" s="19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4"/>
      <c r="AB30" s="36"/>
      <c r="AC30" s="36"/>
      <c r="AD30" s="36"/>
      <c r="AE30" s="34"/>
    </row>
    <row r="32" spans="1:31" ht="22.5" customHeight="1">
      <c r="G32" s="39"/>
      <c r="I32" s="39"/>
      <c r="K32" s="39"/>
      <c r="M32" s="39"/>
      <c r="O32" s="39"/>
      <c r="Q32" s="39"/>
      <c r="S32" s="39"/>
      <c r="U32" s="36"/>
      <c r="W32" s="36"/>
      <c r="Y32" s="46"/>
      <c r="AA32" s="39"/>
      <c r="AC32" s="39"/>
      <c r="AE32" s="39"/>
    </row>
    <row r="33" spans="25:31" ht="22.5" customHeight="1">
      <c r="Y33" s="39"/>
      <c r="AA33" s="39"/>
      <c r="AC33" s="39"/>
      <c r="AE33" s="39"/>
    </row>
    <row r="34" spans="25:31" ht="22.5" customHeight="1">
      <c r="Y34" s="39"/>
      <c r="AA34" s="39"/>
      <c r="AC34" s="39"/>
      <c r="AE34" s="39"/>
    </row>
    <row r="35" spans="25:31" ht="22.5" customHeight="1">
      <c r="AA35" s="39"/>
      <c r="AC35" s="39"/>
    </row>
  </sheetData>
  <mergeCells count="4">
    <mergeCell ref="G4:AE4"/>
    <mergeCell ref="K5:M5"/>
    <mergeCell ref="O5:Y5"/>
    <mergeCell ref="G11:AE11"/>
  </mergeCells>
  <pageMargins left="0.5" right="0.5" top="0.8" bottom="0.5" header="0.8" footer="0.5"/>
  <pageSetup paperSize="9" scale="53" firstPageNumber="11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G44"/>
  <sheetViews>
    <sheetView zoomScale="70" zoomScaleNormal="70" zoomScaleSheetLayoutView="100" workbookViewId="0"/>
  </sheetViews>
  <sheetFormatPr defaultColWidth="9.08203125" defaultRowHeight="22.5" customHeight="1"/>
  <cols>
    <col min="1" max="2" width="2.33203125" style="18" customWidth="1"/>
    <col min="3" max="3" width="41.58203125" style="18" customWidth="1"/>
    <col min="4" max="4" width="1.08203125" style="18" customWidth="1"/>
    <col min="5" max="5" width="7.08203125" style="18" customWidth="1"/>
    <col min="6" max="6" width="1.08203125" style="18" customWidth="1"/>
    <col min="7" max="7" width="13.33203125" style="18" bestFit="1" customWidth="1"/>
    <col min="8" max="8" width="1.08203125" style="41" customWidth="1"/>
    <col min="9" max="9" width="12.58203125" style="18" customWidth="1"/>
    <col min="10" max="10" width="1.08203125" style="18" customWidth="1"/>
    <col min="11" max="11" width="12.58203125" style="18" customWidth="1"/>
    <col min="12" max="12" width="1.08203125" style="18" customWidth="1"/>
    <col min="13" max="13" width="13.33203125" style="18" bestFit="1" customWidth="1"/>
    <col min="14" max="14" width="1.08203125" style="18" customWidth="1"/>
    <col min="15" max="15" width="12.58203125" style="18" customWidth="1"/>
    <col min="16" max="16" width="1.08203125" style="18" customWidth="1"/>
    <col min="17" max="17" width="12.58203125" style="18" customWidth="1"/>
    <col min="18" max="18" width="1.08203125" style="18" customWidth="1"/>
    <col min="19" max="19" width="12.58203125" style="18" customWidth="1"/>
    <col min="20" max="20" width="1.08203125" style="41" customWidth="1"/>
    <col min="21" max="21" width="12.58203125" style="41" customWidth="1"/>
    <col min="22" max="22" width="1.08203125" style="41" customWidth="1"/>
    <col min="23" max="23" width="17.58203125" style="41" customWidth="1"/>
    <col min="24" max="24" width="1.08203125" style="41" customWidth="1"/>
    <col min="25" max="25" width="12.58203125" style="18" customWidth="1"/>
    <col min="26" max="26" width="1.08203125" style="18" customWidth="1"/>
    <col min="27" max="27" width="13.33203125" style="18" bestFit="1" customWidth="1"/>
    <col min="28" max="28" width="1.08203125" style="18" customWidth="1"/>
    <col min="29" max="29" width="12.58203125" style="18" customWidth="1"/>
    <col min="30" max="30" width="1.08203125" style="41" customWidth="1"/>
    <col min="31" max="31" width="13.33203125" style="19" bestFit="1" customWidth="1"/>
    <col min="32" max="32" width="9.33203125" style="18" bestFit="1" customWidth="1"/>
    <col min="33" max="16384" width="9.08203125" style="18"/>
  </cols>
  <sheetData>
    <row r="1" spans="1:31" ht="22.5" customHeight="1">
      <c r="A1" s="74" t="s">
        <v>194</v>
      </c>
      <c r="B1" s="19"/>
      <c r="C1" s="19"/>
      <c r="D1" s="19"/>
      <c r="E1" s="19"/>
      <c r="F1" s="19"/>
      <c r="G1" s="39"/>
      <c r="H1" s="39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ht="22.5" customHeight="1">
      <c r="A2" s="74" t="s">
        <v>214</v>
      </c>
      <c r="B2" s="19"/>
      <c r="C2" s="19"/>
      <c r="D2" s="19"/>
      <c r="E2" s="19"/>
      <c r="F2" s="19"/>
      <c r="G2" s="42"/>
      <c r="H2" s="42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1" ht="10" customHeight="1">
      <c r="A3" s="19"/>
      <c r="B3" s="19"/>
      <c r="C3" s="19"/>
      <c r="D3" s="19"/>
      <c r="E3" s="19"/>
      <c r="F3" s="19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4"/>
    </row>
    <row r="4" spans="1:31" ht="22.5" customHeight="1">
      <c r="D4" s="19"/>
      <c r="F4" s="19"/>
      <c r="G4" s="136" t="s">
        <v>1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</row>
    <row r="5" spans="1:31" ht="22.5" customHeight="1">
      <c r="A5" s="41"/>
      <c r="B5" s="41"/>
      <c r="C5" s="41"/>
      <c r="D5" s="19"/>
      <c r="E5" s="41"/>
      <c r="F5" s="19"/>
      <c r="G5" s="29"/>
      <c r="H5" s="29"/>
      <c r="I5" s="30"/>
      <c r="J5" s="30"/>
      <c r="K5" s="137" t="s">
        <v>46</v>
      </c>
      <c r="L5" s="137"/>
      <c r="M5" s="137"/>
      <c r="N5" s="95"/>
      <c r="O5" s="137" t="s">
        <v>48</v>
      </c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30"/>
      <c r="AA5" s="30"/>
      <c r="AB5" s="30"/>
      <c r="AC5" s="30"/>
      <c r="AD5" s="29"/>
      <c r="AE5" s="29"/>
    </row>
    <row r="6" spans="1:31" ht="22.5" customHeight="1">
      <c r="A6" s="41"/>
      <c r="B6" s="41"/>
      <c r="C6" s="41"/>
      <c r="D6" s="19"/>
      <c r="E6" s="41"/>
      <c r="F6" s="19"/>
      <c r="G6" s="29"/>
      <c r="H6" s="29"/>
      <c r="I6" s="30"/>
      <c r="J6" s="30"/>
      <c r="K6" s="97"/>
      <c r="L6" s="97"/>
      <c r="M6" s="97"/>
      <c r="N6" s="97"/>
      <c r="O6" s="97"/>
      <c r="P6" s="97"/>
      <c r="Q6" s="97"/>
      <c r="R6" s="97"/>
      <c r="S6" s="97"/>
      <c r="T6" s="97"/>
      <c r="U6" s="97" t="s">
        <v>169</v>
      </c>
      <c r="V6" s="97"/>
      <c r="W6" s="97"/>
      <c r="X6" s="97"/>
      <c r="Y6" s="97"/>
      <c r="Z6" s="30"/>
      <c r="AA6" s="30"/>
      <c r="AB6" s="30"/>
      <c r="AC6" s="30"/>
      <c r="AD6" s="29"/>
      <c r="AE6" s="29"/>
    </row>
    <row r="7" spans="1:31" ht="22.5" customHeight="1">
      <c r="A7" s="19"/>
      <c r="B7" s="19"/>
      <c r="C7" s="19"/>
      <c r="D7" s="19"/>
      <c r="E7" s="19"/>
      <c r="F7" s="19"/>
      <c r="G7" s="29"/>
      <c r="H7" s="29"/>
      <c r="I7" s="30"/>
      <c r="J7" s="30"/>
      <c r="K7" s="96"/>
      <c r="L7" s="96"/>
      <c r="M7" s="96"/>
      <c r="N7" s="97"/>
      <c r="O7" s="97"/>
      <c r="P7" s="97"/>
      <c r="Q7" s="97"/>
      <c r="R7" s="30"/>
      <c r="S7" s="30" t="s">
        <v>172</v>
      </c>
      <c r="T7" s="97"/>
      <c r="U7" s="97" t="s">
        <v>170</v>
      </c>
      <c r="V7" s="97"/>
      <c r="W7" s="97" t="s">
        <v>114</v>
      </c>
      <c r="X7" s="97"/>
      <c r="Y7" s="97"/>
      <c r="Z7" s="30"/>
      <c r="AA7" s="30"/>
      <c r="AB7" s="30"/>
      <c r="AC7" s="30"/>
      <c r="AD7" s="29"/>
      <c r="AE7" s="29"/>
    </row>
    <row r="8" spans="1:31" ht="22.5" customHeight="1">
      <c r="A8" s="19"/>
      <c r="B8" s="19"/>
      <c r="C8" s="19"/>
      <c r="D8" s="19"/>
      <c r="E8" s="19"/>
      <c r="F8" s="19"/>
      <c r="G8" s="30" t="s">
        <v>44</v>
      </c>
      <c r="H8" s="29"/>
      <c r="I8" s="30"/>
      <c r="J8" s="30"/>
      <c r="K8" s="30"/>
      <c r="L8" s="30"/>
      <c r="M8" s="30"/>
      <c r="N8" s="53"/>
      <c r="O8" s="53" t="s">
        <v>195</v>
      </c>
      <c r="P8" s="53"/>
      <c r="Q8" s="53"/>
      <c r="R8" s="30"/>
      <c r="S8" s="53" t="s">
        <v>166</v>
      </c>
      <c r="T8" s="30"/>
      <c r="U8" s="30" t="s">
        <v>71</v>
      </c>
      <c r="V8" s="30"/>
      <c r="W8" s="96" t="s">
        <v>115</v>
      </c>
      <c r="X8" s="53"/>
      <c r="Y8" s="30" t="s">
        <v>62</v>
      </c>
      <c r="Z8" s="30"/>
      <c r="AA8" s="30" t="s">
        <v>63</v>
      </c>
      <c r="AB8" s="30"/>
      <c r="AC8" s="31" t="s">
        <v>64</v>
      </c>
      <c r="AD8" s="30"/>
      <c r="AE8" s="27"/>
    </row>
    <row r="9" spans="1:31" s="27" customFormat="1" ht="22.5" customHeight="1">
      <c r="A9" s="19"/>
      <c r="B9" s="18"/>
      <c r="C9" s="18"/>
      <c r="D9" s="33"/>
      <c r="E9" s="18"/>
      <c r="F9" s="33"/>
      <c r="G9" s="30" t="s">
        <v>90</v>
      </c>
      <c r="H9" s="30"/>
      <c r="I9" s="27" t="s">
        <v>91</v>
      </c>
      <c r="K9" s="27" t="s">
        <v>66</v>
      </c>
      <c r="L9" s="30"/>
      <c r="N9" s="30"/>
      <c r="O9" s="30" t="s">
        <v>196</v>
      </c>
      <c r="P9" s="30"/>
      <c r="Q9" s="30"/>
      <c r="S9" s="53" t="s">
        <v>149</v>
      </c>
      <c r="T9" s="30"/>
      <c r="U9" s="30" t="s">
        <v>183</v>
      </c>
      <c r="V9" s="30"/>
      <c r="W9" s="96" t="s">
        <v>116</v>
      </c>
      <c r="X9" s="54"/>
      <c r="Y9" s="30" t="s">
        <v>67</v>
      </c>
      <c r="AA9" s="27" t="s">
        <v>72</v>
      </c>
      <c r="AC9" s="31" t="s">
        <v>175</v>
      </c>
      <c r="AD9" s="30"/>
      <c r="AE9" s="30" t="s">
        <v>63</v>
      </c>
    </row>
    <row r="10" spans="1:31" s="27" customFormat="1" ht="22.5" customHeight="1">
      <c r="A10" s="18"/>
      <c r="B10" s="18"/>
      <c r="C10" s="18"/>
      <c r="D10" s="10"/>
      <c r="E10" s="10" t="s">
        <v>5</v>
      </c>
      <c r="F10" s="10"/>
      <c r="G10" s="97" t="s">
        <v>92</v>
      </c>
      <c r="H10" s="30"/>
      <c r="I10" s="97" t="s">
        <v>93</v>
      </c>
      <c r="J10" s="30"/>
      <c r="K10" s="97" t="s">
        <v>70</v>
      </c>
      <c r="L10" s="30"/>
      <c r="M10" s="97" t="s">
        <v>47</v>
      </c>
      <c r="N10" s="97"/>
      <c r="O10" s="97" t="s">
        <v>197</v>
      </c>
      <c r="P10" s="97"/>
      <c r="Q10" s="97" t="s">
        <v>105</v>
      </c>
      <c r="R10" s="30"/>
      <c r="S10" s="53" t="s">
        <v>167</v>
      </c>
      <c r="T10" s="30"/>
      <c r="U10" s="97" t="s">
        <v>182</v>
      </c>
      <c r="V10" s="97"/>
      <c r="W10" s="97" t="s">
        <v>117</v>
      </c>
      <c r="X10" s="53"/>
      <c r="Y10" s="97" t="s">
        <v>43</v>
      </c>
      <c r="Z10" s="30"/>
      <c r="AA10" s="97" t="s">
        <v>118</v>
      </c>
      <c r="AB10" s="30"/>
      <c r="AC10" s="97" t="s">
        <v>174</v>
      </c>
      <c r="AD10" s="30"/>
      <c r="AE10" s="30" t="s">
        <v>72</v>
      </c>
    </row>
    <row r="11" spans="1:31" ht="22.5" customHeight="1">
      <c r="G11" s="138" t="s">
        <v>208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</row>
    <row r="12" spans="1:31" s="19" customFormat="1" ht="22.5" customHeight="1">
      <c r="A12" s="28" t="s">
        <v>213</v>
      </c>
      <c r="B12" s="32"/>
      <c r="C12" s="32"/>
      <c r="E12" s="32"/>
    </row>
    <row r="13" spans="1:31" s="19" customFormat="1" ht="22.5" customHeight="1">
      <c r="A13" s="19" t="s">
        <v>221</v>
      </c>
      <c r="E13" s="18"/>
      <c r="G13" s="34">
        <v>14500000000</v>
      </c>
      <c r="H13" s="34"/>
      <c r="I13" s="34">
        <v>1531778000</v>
      </c>
      <c r="J13" s="34"/>
      <c r="K13" s="34">
        <v>1450000000</v>
      </c>
      <c r="L13" s="34"/>
      <c r="M13" s="34">
        <v>48502769121</v>
      </c>
      <c r="N13" s="34"/>
      <c r="O13" s="34">
        <v>-4598889843</v>
      </c>
      <c r="P13" s="34"/>
      <c r="Q13" s="34">
        <v>-845039548</v>
      </c>
      <c r="R13" s="34"/>
      <c r="S13" s="34">
        <v>-319842378</v>
      </c>
      <c r="T13" s="34"/>
      <c r="U13" s="34">
        <v>-268779253</v>
      </c>
      <c r="V13" s="34"/>
      <c r="W13" s="34">
        <v>-15979255</v>
      </c>
      <c r="X13" s="34"/>
      <c r="Y13" s="34">
        <f>SUM(O13:W13)</f>
        <v>-6048530277</v>
      </c>
      <c r="Z13" s="34"/>
      <c r="AA13" s="34">
        <f>SUM(G13:M13,Y13)</f>
        <v>59936016844</v>
      </c>
      <c r="AB13" s="34"/>
      <c r="AC13" s="34">
        <v>0</v>
      </c>
      <c r="AD13" s="34"/>
      <c r="AE13" s="34">
        <f>AA13+AC13</f>
        <v>59936016844</v>
      </c>
    </row>
    <row r="14" spans="1:31" ht="22.5" customHeight="1">
      <c r="A14" s="18" t="s">
        <v>198</v>
      </c>
      <c r="AC14" s="36"/>
      <c r="AD14" s="36"/>
      <c r="AE14" s="34"/>
    </row>
    <row r="15" spans="1:31" s="19" customFormat="1" ht="22.5" customHeight="1">
      <c r="A15" s="98"/>
      <c r="B15" s="98" t="s">
        <v>199</v>
      </c>
      <c r="C15" s="18"/>
      <c r="E15" s="115">
        <v>3</v>
      </c>
      <c r="G15" s="46">
        <v>0</v>
      </c>
      <c r="H15" s="36"/>
      <c r="I15" s="46">
        <v>0</v>
      </c>
      <c r="J15" s="36"/>
      <c r="K15" s="46">
        <v>0</v>
      </c>
      <c r="L15" s="36"/>
      <c r="M15" s="46">
        <v>-183790341</v>
      </c>
      <c r="N15" s="36"/>
      <c r="O15" s="36">
        <v>0</v>
      </c>
      <c r="P15" s="36"/>
      <c r="Q15" s="46">
        <v>0</v>
      </c>
      <c r="R15" s="36"/>
      <c r="S15" s="46">
        <v>0</v>
      </c>
      <c r="T15" s="36"/>
      <c r="U15" s="46">
        <v>0</v>
      </c>
      <c r="V15" s="36"/>
      <c r="W15" s="46">
        <v>0</v>
      </c>
      <c r="X15" s="36"/>
      <c r="Y15" s="36">
        <f>SUM(O15:W15)</f>
        <v>0</v>
      </c>
      <c r="Z15" s="36"/>
      <c r="AA15" s="113">
        <f>SUM(G15:M15,Y15)</f>
        <v>-183790341</v>
      </c>
      <c r="AB15" s="36"/>
      <c r="AC15" s="46">
        <v>0</v>
      </c>
      <c r="AD15" s="59"/>
      <c r="AE15" s="36">
        <f>AA15+AC15</f>
        <v>-183790341</v>
      </c>
    </row>
    <row r="16" spans="1:31" s="19" customFormat="1" ht="22.5" customHeight="1">
      <c r="A16" s="19" t="s">
        <v>200</v>
      </c>
      <c r="E16" s="18"/>
      <c r="G16" s="58">
        <f>SUM(G13:G15)</f>
        <v>14500000000</v>
      </c>
      <c r="H16" s="59"/>
      <c r="I16" s="58">
        <f>SUM(I13:I15)</f>
        <v>1531778000</v>
      </c>
      <c r="J16" s="47"/>
      <c r="K16" s="58">
        <f>SUM(K13:K15)</f>
        <v>1450000000</v>
      </c>
      <c r="L16" s="47"/>
      <c r="M16" s="58">
        <f>SUM(M13:M15)</f>
        <v>48318978780</v>
      </c>
      <c r="N16" s="47"/>
      <c r="O16" s="58">
        <f>SUM(O13:O15)</f>
        <v>-4598889843</v>
      </c>
      <c r="P16" s="47"/>
      <c r="Q16" s="58">
        <f>SUM(Q13:Q15)</f>
        <v>-845039548</v>
      </c>
      <c r="R16" s="47"/>
      <c r="S16" s="58">
        <f>SUM(S13:S15)</f>
        <v>-319842378</v>
      </c>
      <c r="T16" s="59"/>
      <c r="U16" s="58">
        <f>SUM(U13:U15)</f>
        <v>-268779253</v>
      </c>
      <c r="V16" s="59"/>
      <c r="W16" s="58">
        <f>SUM(W13:W15)</f>
        <v>-15979255</v>
      </c>
      <c r="X16" s="59"/>
      <c r="Y16" s="58">
        <f>SUM(Y13:Y15)</f>
        <v>-6048530277</v>
      </c>
      <c r="Z16" s="47"/>
      <c r="AA16" s="58">
        <f>SUM(AA13:AA15)</f>
        <v>59752226503</v>
      </c>
      <c r="AB16" s="47"/>
      <c r="AC16" s="58">
        <f>SUM(AC13:AC15)</f>
        <v>0</v>
      </c>
      <c r="AD16" s="36"/>
      <c r="AE16" s="58">
        <f>SUM(AE13:AE15)</f>
        <v>59752226503</v>
      </c>
    </row>
    <row r="17" spans="1:33" ht="10" customHeight="1">
      <c r="A17" s="19"/>
      <c r="B17" s="19"/>
      <c r="C17" s="19"/>
      <c r="D17" s="19"/>
      <c r="E17" s="19"/>
      <c r="F17" s="19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48"/>
      <c r="AD17" s="48"/>
      <c r="AE17" s="34"/>
    </row>
    <row r="18" spans="1:33" ht="22.5" customHeight="1">
      <c r="A18" s="19" t="s">
        <v>161</v>
      </c>
      <c r="B18" s="19"/>
      <c r="C18" s="19"/>
      <c r="D18" s="19"/>
      <c r="E18" s="19"/>
      <c r="F18" s="19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48"/>
      <c r="AD18" s="48"/>
      <c r="AE18" s="34"/>
    </row>
    <row r="19" spans="1:33" ht="22.5" customHeight="1">
      <c r="A19" s="19" t="s">
        <v>239</v>
      </c>
      <c r="B19" s="35" t="s">
        <v>162</v>
      </c>
      <c r="C19" s="19"/>
      <c r="D19" s="19"/>
      <c r="E19" s="19"/>
      <c r="F19" s="19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48"/>
      <c r="AD19" s="48"/>
      <c r="AE19" s="34"/>
    </row>
    <row r="20" spans="1:33" ht="22.5" customHeight="1">
      <c r="A20" s="19"/>
      <c r="B20" s="18" t="s">
        <v>113</v>
      </c>
      <c r="D20" s="19"/>
      <c r="E20" s="115">
        <v>33</v>
      </c>
      <c r="F20" s="19"/>
      <c r="G20" s="48">
        <v>0</v>
      </c>
      <c r="H20" s="48"/>
      <c r="I20" s="48">
        <v>0</v>
      </c>
      <c r="J20" s="48"/>
      <c r="K20" s="48">
        <v>0</v>
      </c>
      <c r="L20" s="36"/>
      <c r="M20" s="36">
        <v>-3480000000</v>
      </c>
      <c r="N20" s="36"/>
      <c r="O20" s="48">
        <v>0</v>
      </c>
      <c r="P20" s="48"/>
      <c r="Q20" s="48">
        <v>0</v>
      </c>
      <c r="R20" s="48"/>
      <c r="S20" s="48">
        <v>0</v>
      </c>
      <c r="T20" s="48"/>
      <c r="U20" s="48">
        <v>0</v>
      </c>
      <c r="V20" s="48"/>
      <c r="W20" s="48">
        <v>0</v>
      </c>
      <c r="X20" s="48"/>
      <c r="Y20" s="36">
        <f>SUM(O20:W20)</f>
        <v>0</v>
      </c>
      <c r="Z20" s="36"/>
      <c r="AA20" s="36">
        <f>SUM(G20:M20,Y20)</f>
        <v>-3480000000</v>
      </c>
      <c r="AB20" s="36"/>
      <c r="AC20" s="48">
        <v>0</v>
      </c>
      <c r="AD20" s="48"/>
      <c r="AE20" s="36">
        <f>AA20+AC20</f>
        <v>-3480000000</v>
      </c>
    </row>
    <row r="21" spans="1:33" ht="10" customHeight="1">
      <c r="A21" s="19"/>
      <c r="B21" s="19"/>
      <c r="C21" s="19"/>
      <c r="D21" s="19"/>
      <c r="E21" s="115"/>
      <c r="F21" s="19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4"/>
    </row>
    <row r="22" spans="1:33" s="41" customFormat="1" ht="22.5" customHeight="1">
      <c r="A22" s="43"/>
      <c r="B22" s="35" t="s">
        <v>159</v>
      </c>
      <c r="D22" s="43"/>
      <c r="E22" s="123"/>
      <c r="F22" s="43"/>
      <c r="G22" s="48"/>
      <c r="H22" s="48"/>
      <c r="I22" s="48"/>
      <c r="J22" s="48"/>
      <c r="K22" s="48"/>
      <c r="L22" s="36"/>
      <c r="M22" s="36"/>
      <c r="N22" s="36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36"/>
      <c r="Z22" s="36"/>
      <c r="AA22" s="36"/>
      <c r="AB22" s="36"/>
      <c r="AC22" s="48"/>
      <c r="AD22" s="48"/>
      <c r="AE22" s="36"/>
    </row>
    <row r="23" spans="1:33" s="41" customFormat="1" ht="22.5" customHeight="1">
      <c r="A23" s="43"/>
      <c r="B23" s="18" t="s">
        <v>240</v>
      </c>
      <c r="D23" s="43"/>
      <c r="E23" s="123"/>
      <c r="F23" s="43"/>
      <c r="G23" s="48"/>
      <c r="H23" s="48"/>
      <c r="I23" s="48"/>
      <c r="J23" s="48"/>
      <c r="K23" s="48"/>
      <c r="L23" s="36"/>
      <c r="M23" s="36"/>
      <c r="N23" s="36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36"/>
      <c r="Z23" s="36"/>
      <c r="AA23" s="36"/>
      <c r="AB23" s="36"/>
      <c r="AC23" s="48"/>
      <c r="AD23" s="48"/>
      <c r="AE23" s="36"/>
    </row>
    <row r="24" spans="1:33" ht="22.5" customHeight="1">
      <c r="A24" s="19"/>
      <c r="C24" s="18" t="s">
        <v>241</v>
      </c>
      <c r="D24" s="19"/>
      <c r="E24" s="123">
        <v>5</v>
      </c>
      <c r="F24" s="19"/>
      <c r="G24" s="48">
        <v>0</v>
      </c>
      <c r="H24" s="48"/>
      <c r="I24" s="48">
        <v>0</v>
      </c>
      <c r="J24" s="48"/>
      <c r="K24" s="48">
        <v>0</v>
      </c>
      <c r="L24" s="46"/>
      <c r="M24" s="48">
        <v>0</v>
      </c>
      <c r="N24" s="48"/>
      <c r="O24" s="48">
        <v>0</v>
      </c>
      <c r="P24" s="48"/>
      <c r="Q24" s="48">
        <v>0</v>
      </c>
      <c r="R24" s="48"/>
      <c r="S24" s="48">
        <v>0</v>
      </c>
      <c r="T24" s="48"/>
      <c r="U24" s="48">
        <v>0</v>
      </c>
      <c r="V24" s="48"/>
      <c r="W24" s="48">
        <v>0</v>
      </c>
      <c r="X24" s="48"/>
      <c r="Y24" s="36">
        <f>SUM(O24:W24)</f>
        <v>0</v>
      </c>
      <c r="Z24" s="46"/>
      <c r="AA24" s="36">
        <f>SUM(G24:M24,Y24)</f>
        <v>0</v>
      </c>
      <c r="AB24" s="46"/>
      <c r="AC24" s="48">
        <f>650298-2839</f>
        <v>647459</v>
      </c>
      <c r="AD24" s="48"/>
      <c r="AE24" s="36">
        <f>AA24+AC24</f>
        <v>647459</v>
      </c>
    </row>
    <row r="25" spans="1:33" s="19" customFormat="1" ht="22.5" customHeight="1">
      <c r="A25" s="43" t="s">
        <v>163</v>
      </c>
      <c r="B25" s="43"/>
      <c r="E25" s="115"/>
      <c r="G25" s="58">
        <f>SUM(G20:G24)</f>
        <v>0</v>
      </c>
      <c r="H25" s="59"/>
      <c r="I25" s="58">
        <f>SUM(I20:I24)</f>
        <v>0</v>
      </c>
      <c r="J25" s="47"/>
      <c r="K25" s="58">
        <f>SUM(K20:K24)</f>
        <v>0</v>
      </c>
      <c r="L25" s="47"/>
      <c r="M25" s="58">
        <f>SUM(M20:M24)</f>
        <v>-3480000000</v>
      </c>
      <c r="N25" s="47"/>
      <c r="O25" s="58">
        <f>SUM(O20:O24)</f>
        <v>0</v>
      </c>
      <c r="P25" s="47"/>
      <c r="Q25" s="58">
        <f>SUM(Q20:Q24)</f>
        <v>0</v>
      </c>
      <c r="R25" s="47"/>
      <c r="S25" s="58">
        <f>SUM(S20:S24)</f>
        <v>0</v>
      </c>
      <c r="T25" s="59"/>
      <c r="U25" s="58">
        <f>SUM(U20:U24)</f>
        <v>0</v>
      </c>
      <c r="V25" s="59"/>
      <c r="W25" s="58">
        <f>SUM(W20:W24)</f>
        <v>0</v>
      </c>
      <c r="X25" s="59"/>
      <c r="Y25" s="58">
        <f>SUM(Y20:Y24)</f>
        <v>0</v>
      </c>
      <c r="Z25" s="47"/>
      <c r="AA25" s="58">
        <f>SUM(AA20:AA24)</f>
        <v>-3480000000</v>
      </c>
      <c r="AB25" s="47"/>
      <c r="AC25" s="58">
        <f>SUM(AC20:AC24)</f>
        <v>647459</v>
      </c>
      <c r="AD25" s="59"/>
      <c r="AE25" s="58">
        <f>SUM(AE20:AE24)</f>
        <v>-3479352541</v>
      </c>
    </row>
    <row r="26" spans="1:33" ht="10" customHeight="1">
      <c r="A26" s="19"/>
      <c r="B26" s="19"/>
      <c r="C26" s="19"/>
      <c r="D26" s="19"/>
      <c r="E26" s="19"/>
      <c r="F26" s="19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48">
        <v>0</v>
      </c>
      <c r="AD26" s="48"/>
      <c r="AE26" s="34"/>
    </row>
    <row r="27" spans="1:33" ht="22.5" customHeight="1">
      <c r="A27" s="19" t="s">
        <v>215</v>
      </c>
      <c r="B27" s="37"/>
      <c r="C27" s="19"/>
      <c r="E27" s="19"/>
      <c r="G27" s="46"/>
      <c r="H27" s="48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8"/>
      <c r="U27" s="48"/>
      <c r="V27" s="48"/>
      <c r="W27" s="48"/>
      <c r="X27" s="48"/>
      <c r="Y27" s="46"/>
      <c r="Z27" s="46"/>
      <c r="AA27" s="46"/>
      <c r="AB27" s="46"/>
      <c r="AC27" s="36"/>
      <c r="AD27" s="36"/>
      <c r="AE27" s="47"/>
    </row>
    <row r="28" spans="1:33" ht="22.5" customHeight="1">
      <c r="A28" s="18" t="s">
        <v>73</v>
      </c>
      <c r="B28" s="18" t="s">
        <v>74</v>
      </c>
      <c r="G28" s="46">
        <v>0</v>
      </c>
      <c r="H28" s="48"/>
      <c r="I28" s="46">
        <v>0</v>
      </c>
      <c r="J28" s="46"/>
      <c r="K28" s="46">
        <v>0</v>
      </c>
      <c r="L28" s="46"/>
      <c r="M28" s="46">
        <f>'PL (10)'!G44</f>
        <v>5963281245</v>
      </c>
      <c r="N28" s="46"/>
      <c r="O28" s="46">
        <v>0</v>
      </c>
      <c r="P28" s="46"/>
      <c r="Q28" s="46">
        <v>0</v>
      </c>
      <c r="R28" s="46"/>
      <c r="S28" s="46">
        <v>0</v>
      </c>
      <c r="T28" s="48"/>
      <c r="U28" s="48">
        <v>0</v>
      </c>
      <c r="V28" s="48"/>
      <c r="W28" s="48">
        <v>0</v>
      </c>
      <c r="X28" s="48"/>
      <c r="Y28" s="46">
        <f>SUM(O28:W28)</f>
        <v>0</v>
      </c>
      <c r="Z28" s="46"/>
      <c r="AA28" s="36">
        <f>SUM(G28:M28,Y28)</f>
        <v>5963281245</v>
      </c>
      <c r="AB28" s="46"/>
      <c r="AC28" s="48">
        <v>2840</v>
      </c>
      <c r="AD28" s="48"/>
      <c r="AE28" s="36">
        <f>AA28+AC28</f>
        <v>5963284085</v>
      </c>
      <c r="AG28" s="39"/>
    </row>
    <row r="29" spans="1:33" ht="22.5" customHeight="1">
      <c r="A29" s="18" t="s">
        <v>73</v>
      </c>
      <c r="B29" s="18" t="s">
        <v>102</v>
      </c>
      <c r="G29" s="56">
        <v>0</v>
      </c>
      <c r="H29" s="48"/>
      <c r="I29" s="56">
        <v>0</v>
      </c>
      <c r="J29" s="46"/>
      <c r="K29" s="56">
        <v>0</v>
      </c>
      <c r="L29" s="46"/>
      <c r="M29" s="56">
        <v>0</v>
      </c>
      <c r="N29" s="48"/>
      <c r="O29" s="56">
        <f>'PL (10)'!G28</f>
        <v>-1246564722</v>
      </c>
      <c r="P29" s="48"/>
      <c r="Q29" s="56">
        <v>-520435779</v>
      </c>
      <c r="R29" s="46"/>
      <c r="S29" s="56">
        <v>-476422088</v>
      </c>
      <c r="T29" s="48"/>
      <c r="U29" s="56">
        <f>-572275552</f>
        <v>-572275552</v>
      </c>
      <c r="V29" s="48"/>
      <c r="W29" s="56">
        <v>-6537186</v>
      </c>
      <c r="X29" s="48"/>
      <c r="Y29" s="46">
        <f>SUM(O29:W29)</f>
        <v>-2822235327</v>
      </c>
      <c r="Z29" s="46"/>
      <c r="AA29" s="36">
        <f>SUM(G29:M29,Y29)</f>
        <v>-2822235327</v>
      </c>
      <c r="AB29" s="46"/>
      <c r="AC29" s="48">
        <v>0</v>
      </c>
      <c r="AD29" s="48"/>
      <c r="AE29" s="36">
        <f>AA29+AC29</f>
        <v>-2822235327</v>
      </c>
      <c r="AG29" s="39"/>
    </row>
    <row r="30" spans="1:33" ht="22.5" customHeight="1">
      <c r="A30" s="19" t="s">
        <v>216</v>
      </c>
      <c r="B30" s="37"/>
      <c r="C30" s="19"/>
      <c r="E30" s="19"/>
      <c r="G30" s="58">
        <f>SUM(G28:G29)</f>
        <v>0</v>
      </c>
      <c r="H30" s="48"/>
      <c r="I30" s="58">
        <f>SUM(I28:I29)</f>
        <v>0</v>
      </c>
      <c r="J30" s="46"/>
      <c r="K30" s="58">
        <f>SUM(K28:K29)</f>
        <v>0</v>
      </c>
      <c r="L30" s="46"/>
      <c r="M30" s="58">
        <f>SUM(M28:M29)</f>
        <v>5963281245</v>
      </c>
      <c r="N30" s="59"/>
      <c r="O30" s="58">
        <f>SUM(O28:O29)</f>
        <v>-1246564722</v>
      </c>
      <c r="P30" s="59"/>
      <c r="Q30" s="58">
        <f>SUM(Q28:Q29)</f>
        <v>-520435779</v>
      </c>
      <c r="R30" s="46"/>
      <c r="S30" s="81">
        <f>SUM(S28:S29)</f>
        <v>-476422088</v>
      </c>
      <c r="T30" s="48"/>
      <c r="U30" s="58">
        <f>SUM(U28:U29)</f>
        <v>-572275552</v>
      </c>
      <c r="V30" s="59"/>
      <c r="W30" s="58">
        <f>SUM(W28:W29)</f>
        <v>-6537186</v>
      </c>
      <c r="X30" s="48"/>
      <c r="Y30" s="58">
        <f>SUM(Y28:Y29)</f>
        <v>-2822235327</v>
      </c>
      <c r="Z30" s="46"/>
      <c r="AA30" s="58">
        <f>SUM(AA28:AA29)</f>
        <v>3141045918</v>
      </c>
      <c r="AB30" s="46"/>
      <c r="AC30" s="58">
        <f>SUM(AC28:AC29)</f>
        <v>2840</v>
      </c>
      <c r="AD30" s="48"/>
      <c r="AE30" s="58">
        <f>SUM(AE28:AE29)</f>
        <v>3141048758</v>
      </c>
    </row>
    <row r="31" spans="1:33" ht="10" customHeight="1">
      <c r="A31" s="19"/>
      <c r="B31" s="19"/>
      <c r="C31" s="19"/>
      <c r="D31" s="19"/>
      <c r="E31" s="19"/>
      <c r="F31" s="19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48"/>
      <c r="AE31" s="34"/>
    </row>
    <row r="32" spans="1:33" s="19" customFormat="1" ht="22.5" customHeight="1" thickBot="1">
      <c r="A32" s="19" t="s">
        <v>218</v>
      </c>
      <c r="C32" s="18"/>
      <c r="E32" s="18"/>
      <c r="G32" s="72">
        <f>G16+G25+G30</f>
        <v>14500000000</v>
      </c>
      <c r="H32" s="59"/>
      <c r="I32" s="72">
        <f>I16+I25+I30</f>
        <v>1531778000</v>
      </c>
      <c r="J32" s="47"/>
      <c r="K32" s="72">
        <f>K16+K25+K30</f>
        <v>1450000000</v>
      </c>
      <c r="L32" s="47"/>
      <c r="M32" s="72">
        <f>M16+M25+M30</f>
        <v>50802260025</v>
      </c>
      <c r="N32" s="59"/>
      <c r="O32" s="72">
        <f>O16+O25+O30</f>
        <v>-5845454565</v>
      </c>
      <c r="P32" s="59"/>
      <c r="Q32" s="72">
        <f>Q16+Q25+Q30</f>
        <v>-1365475327</v>
      </c>
      <c r="R32" s="47"/>
      <c r="S32" s="72">
        <f>S16+S25+S30</f>
        <v>-796264466</v>
      </c>
      <c r="T32" s="59"/>
      <c r="U32" s="72">
        <f>U16+U25+U30</f>
        <v>-841054805</v>
      </c>
      <c r="V32" s="59"/>
      <c r="W32" s="72">
        <f>W16+W25+W30</f>
        <v>-22516441</v>
      </c>
      <c r="X32" s="59"/>
      <c r="Y32" s="72">
        <f>Y16+Y25+Y30</f>
        <v>-8870765604</v>
      </c>
      <c r="Z32" s="47"/>
      <c r="AA32" s="72">
        <f>AA16+AA25+AA30</f>
        <v>59413272421</v>
      </c>
      <c r="AB32" s="47"/>
      <c r="AC32" s="72">
        <f>AC16+AC25+AC30</f>
        <v>650299</v>
      </c>
      <c r="AD32" s="36"/>
      <c r="AE32" s="72">
        <f>AE16+AE25+AE30</f>
        <v>59413922720</v>
      </c>
    </row>
    <row r="33" spans="1:33" ht="10" customHeight="1" thickTop="1">
      <c r="A33" s="19"/>
      <c r="B33" s="19"/>
      <c r="C33" s="19"/>
      <c r="D33" s="19"/>
      <c r="E33" s="19"/>
      <c r="F33" s="19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48"/>
      <c r="AD33" s="48"/>
      <c r="AE33" s="34"/>
    </row>
    <row r="34" spans="1:33" ht="22.5" customHeight="1">
      <c r="AC34" s="48"/>
      <c r="AD34" s="48"/>
    </row>
    <row r="35" spans="1:33" ht="22.5" customHeight="1">
      <c r="G35" s="39"/>
      <c r="I35" s="39"/>
      <c r="K35" s="39"/>
      <c r="M35" s="39"/>
      <c r="Y35" s="39"/>
      <c r="AC35" s="48"/>
      <c r="AD35" s="48"/>
      <c r="AE35" s="39"/>
    </row>
    <row r="36" spans="1:33" ht="22.5" customHeight="1">
      <c r="G36" s="39"/>
      <c r="I36" s="39"/>
      <c r="K36" s="39"/>
      <c r="M36" s="39"/>
      <c r="Y36" s="39"/>
      <c r="AC36" s="48"/>
      <c r="AD36" s="48"/>
      <c r="AE36" s="39"/>
    </row>
    <row r="37" spans="1:33" ht="22.5" customHeight="1">
      <c r="M37" s="39"/>
      <c r="O37" s="39"/>
      <c r="Q37" s="39"/>
      <c r="S37" s="86"/>
      <c r="U37" s="36"/>
      <c r="W37" s="36"/>
      <c r="Y37" s="86"/>
      <c r="AA37" s="39"/>
      <c r="AC37" s="36"/>
      <c r="AD37" s="36"/>
      <c r="AE37" s="39"/>
    </row>
    <row r="38" spans="1:33" ht="22.5" customHeight="1">
      <c r="AC38" s="59"/>
      <c r="AD38" s="59"/>
      <c r="AE38" s="39"/>
    </row>
    <row r="39" spans="1:33" ht="22.5" customHeight="1">
      <c r="AC39" s="36"/>
      <c r="AD39" s="36"/>
      <c r="AE39" s="39"/>
    </row>
    <row r="40" spans="1:33" ht="22.5" customHeight="1">
      <c r="G40" s="46"/>
      <c r="H40" s="48"/>
      <c r="I40" s="46"/>
      <c r="J40" s="46"/>
      <c r="K40" s="46"/>
      <c r="L40" s="86"/>
      <c r="M40" s="46"/>
      <c r="N40" s="86"/>
      <c r="O40" s="86"/>
      <c r="P40" s="86"/>
      <c r="Q40" s="86"/>
      <c r="R40" s="86"/>
      <c r="S40" s="86"/>
      <c r="T40" s="100"/>
      <c r="U40" s="100"/>
      <c r="V40" s="100"/>
      <c r="W40" s="100"/>
      <c r="X40" s="100"/>
      <c r="Y40" s="46"/>
      <c r="Z40" s="86"/>
      <c r="AA40" s="86"/>
      <c r="AB40" s="86"/>
      <c r="AE40" s="46"/>
    </row>
    <row r="41" spans="1:33" ht="22.5" customHeight="1">
      <c r="G41" s="46"/>
      <c r="I41" s="46"/>
      <c r="K41" s="46"/>
      <c r="M41" s="46"/>
      <c r="O41" s="46"/>
      <c r="Q41" s="46"/>
      <c r="S41" s="46"/>
      <c r="U41" s="46"/>
      <c r="W41" s="46"/>
      <c r="Y41" s="46"/>
      <c r="AC41" s="39"/>
      <c r="AE41" s="46"/>
      <c r="AF41" s="39"/>
      <c r="AG41" s="39"/>
    </row>
    <row r="42" spans="1:33" ht="22.5" customHeight="1">
      <c r="G42" s="46"/>
      <c r="I42" s="46"/>
      <c r="K42" s="46"/>
      <c r="M42" s="46"/>
      <c r="O42" s="46"/>
      <c r="Q42" s="46"/>
      <c r="S42" s="46"/>
      <c r="U42" s="46"/>
      <c r="W42" s="46"/>
      <c r="Y42" s="46"/>
      <c r="AC42" s="39"/>
      <c r="AE42" s="46"/>
    </row>
    <row r="43" spans="1:33" ht="22.5" customHeight="1">
      <c r="AC43" s="39"/>
    </row>
    <row r="44" spans="1:33" ht="22.5" customHeight="1">
      <c r="AC44" s="39"/>
    </row>
  </sheetData>
  <mergeCells count="4">
    <mergeCell ref="G4:AE4"/>
    <mergeCell ref="K5:M5"/>
    <mergeCell ref="O5:Y5"/>
    <mergeCell ref="G11:AE11"/>
  </mergeCells>
  <pageMargins left="0.5" right="0.5" top="0.8" bottom="0.5" header="0.8" footer="0.5"/>
  <pageSetup paperSize="9" scale="53" firstPageNumber="12" fitToWidth="0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27"/>
  <sheetViews>
    <sheetView zoomScale="90" zoomScaleNormal="90" zoomScaleSheetLayoutView="100" workbookViewId="0">
      <selection sqref="A1:S1"/>
    </sheetView>
  </sheetViews>
  <sheetFormatPr defaultColWidth="9.08203125" defaultRowHeight="22.5" customHeight="1"/>
  <cols>
    <col min="1" max="2" width="2.33203125" style="18" customWidth="1"/>
    <col min="3" max="3" width="29.33203125" style="18" customWidth="1"/>
    <col min="4" max="4" width="1.08203125" style="41" customWidth="1"/>
    <col min="5" max="5" width="7.08203125" style="18" customWidth="1"/>
    <col min="6" max="6" width="1.08203125" style="41" customWidth="1"/>
    <col min="7" max="7" width="12.58203125" style="18" customWidth="1"/>
    <col min="8" max="8" width="1.08203125" style="41" customWidth="1"/>
    <col min="9" max="9" width="12.58203125" style="18" customWidth="1"/>
    <col min="10" max="10" width="1.08203125" style="41" customWidth="1"/>
    <col min="11" max="11" width="13.58203125" style="18" customWidth="1"/>
    <col min="12" max="12" width="1.08203125" style="41" customWidth="1"/>
    <col min="13" max="13" width="12.58203125" style="41" customWidth="1"/>
    <col min="14" max="14" width="1.08203125" style="41" customWidth="1"/>
    <col min="15" max="15" width="12.58203125" style="41" customWidth="1"/>
    <col min="16" max="16" width="1.08203125" style="41" customWidth="1"/>
    <col min="17" max="17" width="17.58203125" style="41" customWidth="1"/>
    <col min="18" max="18" width="1.08203125" style="41" customWidth="1"/>
    <col min="19" max="19" width="12.58203125" style="41" customWidth="1"/>
    <col min="20" max="16384" width="9.08203125" style="18"/>
  </cols>
  <sheetData>
    <row r="1" spans="1:19" s="52" customFormat="1" ht="22.5" customHeight="1">
      <c r="A1" s="139" t="s">
        <v>184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</row>
    <row r="2" spans="1:19" s="52" customFormat="1" ht="22.5" customHeight="1">
      <c r="A2" s="139" t="s">
        <v>214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1:19" s="52" customFormat="1" ht="10" customHeight="1">
      <c r="A3" s="101"/>
      <c r="B3" s="101"/>
      <c r="C3" s="101"/>
      <c r="D3" s="101"/>
      <c r="E3" s="116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 ht="22.5" customHeight="1">
      <c r="D4" s="43"/>
      <c r="E4" s="41"/>
      <c r="F4" s="43"/>
      <c r="G4" s="136" t="s">
        <v>75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</row>
    <row r="5" spans="1:19" ht="22.5" customHeight="1">
      <c r="D5" s="43"/>
      <c r="E5" s="41"/>
      <c r="F5" s="43"/>
      <c r="G5" s="102"/>
      <c r="H5" s="43"/>
      <c r="I5" s="102"/>
      <c r="J5" s="43"/>
      <c r="K5" s="102"/>
      <c r="L5" s="43"/>
      <c r="M5" s="102"/>
      <c r="N5" s="43"/>
      <c r="O5" s="102"/>
      <c r="P5" s="43"/>
      <c r="Q5" s="97" t="s">
        <v>119</v>
      </c>
      <c r="R5" s="43"/>
      <c r="S5" s="102"/>
    </row>
    <row r="6" spans="1:19" ht="22.5" customHeight="1">
      <c r="D6" s="43"/>
      <c r="E6" s="41"/>
      <c r="F6" s="43"/>
      <c r="G6" s="29"/>
      <c r="H6" s="43"/>
      <c r="I6" s="29"/>
      <c r="J6" s="43"/>
      <c r="K6" s="29"/>
      <c r="L6" s="43"/>
      <c r="M6" s="137" t="s">
        <v>46</v>
      </c>
      <c r="N6" s="137"/>
      <c r="O6" s="137"/>
      <c r="P6" s="43"/>
      <c r="Q6" s="103" t="s">
        <v>120</v>
      </c>
      <c r="R6" s="43"/>
      <c r="S6" s="29"/>
    </row>
    <row r="7" spans="1:19" ht="22.5" customHeight="1">
      <c r="A7" s="27"/>
      <c r="B7" s="27"/>
      <c r="C7" s="27"/>
      <c r="D7" s="18"/>
      <c r="F7" s="18"/>
      <c r="H7" s="18"/>
      <c r="J7" s="18"/>
      <c r="L7" s="18"/>
      <c r="M7" s="18"/>
      <c r="N7" s="18"/>
      <c r="O7" s="18"/>
      <c r="P7" s="18"/>
      <c r="Q7" s="97" t="s">
        <v>114</v>
      </c>
      <c r="R7" s="18"/>
      <c r="S7" s="18"/>
    </row>
    <row r="8" spans="1:19" ht="22.5" customHeight="1">
      <c r="A8" s="27"/>
      <c r="B8" s="27"/>
      <c r="C8" s="27"/>
      <c r="D8" s="32"/>
      <c r="E8" s="118"/>
      <c r="F8" s="32"/>
      <c r="G8" s="30"/>
      <c r="H8" s="32"/>
      <c r="I8" s="30"/>
      <c r="J8" s="32"/>
      <c r="K8" s="27" t="s">
        <v>97</v>
      </c>
      <c r="L8" s="32"/>
      <c r="M8" s="30"/>
      <c r="N8" s="32"/>
      <c r="O8" s="30"/>
      <c r="P8" s="32"/>
      <c r="Q8" s="96" t="s">
        <v>115</v>
      </c>
      <c r="R8" s="32"/>
      <c r="S8" s="30"/>
    </row>
    <row r="9" spans="1:19" ht="22.5" customHeight="1">
      <c r="A9" s="27"/>
      <c r="B9" s="27"/>
      <c r="C9" s="27"/>
      <c r="D9" s="32"/>
      <c r="E9" s="30"/>
      <c r="F9" s="32"/>
      <c r="G9" s="30" t="s">
        <v>65</v>
      </c>
      <c r="H9" s="32"/>
      <c r="I9" s="27"/>
      <c r="J9" s="32"/>
      <c r="K9" s="27" t="s">
        <v>96</v>
      </c>
      <c r="L9" s="32"/>
      <c r="M9" s="27" t="s">
        <v>66</v>
      </c>
      <c r="N9" s="32"/>
      <c r="O9" s="30"/>
      <c r="P9" s="32"/>
      <c r="Q9" s="96" t="s">
        <v>116</v>
      </c>
      <c r="R9" s="32"/>
      <c r="S9" s="30" t="s">
        <v>63</v>
      </c>
    </row>
    <row r="10" spans="1:19" ht="22.5" customHeight="1">
      <c r="A10" s="27"/>
      <c r="B10" s="27"/>
      <c r="C10" s="27"/>
      <c r="D10" s="32"/>
      <c r="E10" s="118" t="s">
        <v>5</v>
      </c>
      <c r="F10" s="32"/>
      <c r="G10" s="30" t="s">
        <v>68</v>
      </c>
      <c r="H10" s="32"/>
      <c r="I10" s="30" t="s">
        <v>69</v>
      </c>
      <c r="J10" s="32"/>
      <c r="K10" s="30" t="s">
        <v>94</v>
      </c>
      <c r="L10" s="32"/>
      <c r="M10" s="30" t="s">
        <v>70</v>
      </c>
      <c r="N10" s="32"/>
      <c r="O10" s="30" t="s">
        <v>47</v>
      </c>
      <c r="P10" s="32"/>
      <c r="Q10" s="97" t="s">
        <v>117</v>
      </c>
      <c r="R10" s="32"/>
      <c r="S10" s="30" t="s">
        <v>72</v>
      </c>
    </row>
    <row r="11" spans="1:19" ht="22.5" customHeight="1">
      <c r="A11" s="19"/>
      <c r="B11" s="19"/>
      <c r="C11" s="19"/>
      <c r="D11" s="39"/>
      <c r="E11" s="39"/>
      <c r="F11" s="39"/>
      <c r="G11" s="140" t="s">
        <v>222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2.5" customHeight="1">
      <c r="A12" s="28" t="s">
        <v>212</v>
      </c>
      <c r="B12" s="19"/>
      <c r="C12" s="19"/>
      <c r="D12" s="34"/>
      <c r="E12" s="118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6"/>
    </row>
    <row r="13" spans="1:19" ht="22.5" customHeight="1">
      <c r="A13" s="19" t="s">
        <v>143</v>
      </c>
      <c r="B13" s="19"/>
      <c r="C13" s="19"/>
      <c r="D13" s="42"/>
      <c r="E13" s="115"/>
      <c r="F13" s="42"/>
      <c r="G13" s="34">
        <v>14500000000</v>
      </c>
      <c r="H13" s="42"/>
      <c r="I13" s="34">
        <v>1531778000</v>
      </c>
      <c r="J13" s="42"/>
      <c r="K13" s="34">
        <v>221308748</v>
      </c>
      <c r="L13" s="42"/>
      <c r="M13" s="34">
        <v>1450000000</v>
      </c>
      <c r="N13" s="42"/>
      <c r="O13" s="34">
        <v>38922147414</v>
      </c>
      <c r="P13" s="42"/>
      <c r="Q13" s="34">
        <v>-22819288</v>
      </c>
      <c r="R13" s="42"/>
      <c r="S13" s="34">
        <f>SUM(G13:O13,Q13)</f>
        <v>56602414874</v>
      </c>
    </row>
    <row r="14" spans="1:19" s="52" customFormat="1" ht="10" customHeight="1">
      <c r="A14" s="101"/>
      <c r="B14" s="101"/>
      <c r="C14" s="101"/>
      <c r="D14" s="101"/>
      <c r="E14" s="116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</row>
    <row r="15" spans="1:19" s="19" customFormat="1" ht="22.5" customHeight="1">
      <c r="A15" s="43" t="s">
        <v>113</v>
      </c>
      <c r="D15" s="42"/>
      <c r="E15" s="115">
        <v>33</v>
      </c>
      <c r="F15" s="42"/>
      <c r="G15" s="99">
        <v>0</v>
      </c>
      <c r="H15" s="42"/>
      <c r="I15" s="99">
        <v>0</v>
      </c>
      <c r="J15" s="42"/>
      <c r="K15" s="99">
        <v>0</v>
      </c>
      <c r="L15" s="42"/>
      <c r="M15" s="99">
        <v>0</v>
      </c>
      <c r="N15" s="42"/>
      <c r="O15" s="99">
        <v>-3480000000</v>
      </c>
      <c r="P15" s="42"/>
      <c r="Q15" s="99">
        <v>0</v>
      </c>
      <c r="R15" s="42"/>
      <c r="S15" s="99">
        <f>SUM(G15:O15,Q15)</f>
        <v>-3480000000</v>
      </c>
    </row>
    <row r="16" spans="1:19" s="52" customFormat="1" ht="10" customHeight="1">
      <c r="A16" s="101"/>
      <c r="B16" s="101"/>
      <c r="C16" s="101"/>
      <c r="D16" s="101"/>
      <c r="E16" s="116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</row>
    <row r="17" spans="1:21" ht="22.5" customHeight="1">
      <c r="A17" s="19" t="s">
        <v>215</v>
      </c>
      <c r="B17" s="37"/>
      <c r="D17" s="42"/>
      <c r="E17" s="119"/>
      <c r="F17" s="42"/>
      <c r="G17" s="34"/>
      <c r="H17" s="42"/>
      <c r="I17" s="34"/>
      <c r="J17" s="42"/>
      <c r="K17" s="34"/>
      <c r="L17" s="42"/>
      <c r="M17" s="34"/>
      <c r="N17" s="42"/>
      <c r="O17" s="34"/>
      <c r="P17" s="42"/>
      <c r="Q17" s="34"/>
      <c r="R17" s="42"/>
      <c r="S17" s="34"/>
    </row>
    <row r="18" spans="1:21" ht="22.5" customHeight="1">
      <c r="A18" s="18" t="s">
        <v>73</v>
      </c>
      <c r="B18" s="18" t="s">
        <v>74</v>
      </c>
      <c r="D18" s="39"/>
      <c r="E18" s="51"/>
      <c r="F18" s="39"/>
      <c r="G18" s="36">
        <v>0</v>
      </c>
      <c r="H18" s="39"/>
      <c r="I18" s="36">
        <v>0</v>
      </c>
      <c r="J18" s="39"/>
      <c r="K18" s="36">
        <v>0</v>
      </c>
      <c r="L18" s="39"/>
      <c r="M18" s="36">
        <v>0</v>
      </c>
      <c r="N18" s="39"/>
      <c r="O18" s="36">
        <v>2990803178</v>
      </c>
      <c r="P18" s="39"/>
      <c r="Q18" s="36">
        <v>0</v>
      </c>
      <c r="R18" s="39"/>
      <c r="S18" s="36">
        <f>SUM(G18:O18,Q18)</f>
        <v>2990803178</v>
      </c>
    </row>
    <row r="19" spans="1:21" ht="22.5" customHeight="1">
      <c r="A19" s="18" t="s">
        <v>73</v>
      </c>
      <c r="B19" s="18" t="s">
        <v>102</v>
      </c>
      <c r="D19" s="39"/>
      <c r="E19" s="51"/>
      <c r="F19" s="39"/>
      <c r="G19" s="36">
        <v>0</v>
      </c>
      <c r="H19" s="39"/>
      <c r="I19" s="36">
        <v>0</v>
      </c>
      <c r="J19" s="39"/>
      <c r="K19" s="36">
        <v>0</v>
      </c>
      <c r="L19" s="39"/>
      <c r="M19" s="36">
        <v>0</v>
      </c>
      <c r="N19" s="39"/>
      <c r="O19" s="36">
        <v>0</v>
      </c>
      <c r="P19" s="39"/>
      <c r="Q19" s="36">
        <v>0</v>
      </c>
      <c r="R19" s="39"/>
      <c r="S19" s="36">
        <f>SUM(G19:O19,Q19)</f>
        <v>0</v>
      </c>
    </row>
    <row r="20" spans="1:21" ht="22.5" customHeight="1">
      <c r="A20" s="19" t="s">
        <v>216</v>
      </c>
      <c r="B20" s="37"/>
      <c r="D20" s="42"/>
      <c r="E20" s="119"/>
      <c r="F20" s="42"/>
      <c r="G20" s="38">
        <f>SUM(G18:G19)</f>
        <v>0</v>
      </c>
      <c r="H20" s="42"/>
      <c r="I20" s="38">
        <f>SUM(I18:I19)</f>
        <v>0</v>
      </c>
      <c r="J20" s="42"/>
      <c r="K20" s="38">
        <f>SUM(K18:K19)</f>
        <v>0</v>
      </c>
      <c r="L20" s="42"/>
      <c r="M20" s="38">
        <f>SUM(M18:M19)</f>
        <v>0</v>
      </c>
      <c r="N20" s="42"/>
      <c r="O20" s="38">
        <f>SUM(O18:O19)</f>
        <v>2990803178</v>
      </c>
      <c r="P20" s="42"/>
      <c r="Q20" s="38">
        <f>SUM(Q18:Q19)</f>
        <v>0</v>
      </c>
      <c r="R20" s="42"/>
      <c r="S20" s="38">
        <f>SUM(S18:S19)</f>
        <v>2990803178</v>
      </c>
      <c r="U20" s="39"/>
    </row>
    <row r="21" spans="1:21" s="52" customFormat="1" ht="10" customHeight="1">
      <c r="A21" s="101"/>
      <c r="B21" s="101"/>
      <c r="C21" s="101"/>
      <c r="D21" s="101"/>
      <c r="E21" s="116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</row>
    <row r="22" spans="1:21" ht="22.5" customHeight="1" thickBot="1">
      <c r="A22" s="19" t="s">
        <v>217</v>
      </c>
      <c r="B22" s="19"/>
      <c r="C22" s="19"/>
      <c r="D22" s="39"/>
      <c r="E22" s="39"/>
      <c r="F22" s="39"/>
      <c r="G22" s="40">
        <f>SUM(G13,G15,G20)</f>
        <v>14500000000</v>
      </c>
      <c r="H22" s="39"/>
      <c r="I22" s="40">
        <f>SUM(I13,I15,I20)</f>
        <v>1531778000</v>
      </c>
      <c r="J22" s="39"/>
      <c r="K22" s="40">
        <f>SUM(K13,K15,K20)</f>
        <v>221308748</v>
      </c>
      <c r="L22" s="39"/>
      <c r="M22" s="40">
        <f>SUM(M13,M15,M20)</f>
        <v>1450000000</v>
      </c>
      <c r="N22" s="39"/>
      <c r="O22" s="40">
        <f>SUM(O13,O15,O20)</f>
        <v>38432950592</v>
      </c>
      <c r="P22" s="39"/>
      <c r="Q22" s="40">
        <f>SUM(Q13,Q15,Q20)</f>
        <v>-22819288</v>
      </c>
      <c r="R22" s="39"/>
      <c r="S22" s="40">
        <f>SUM(S13,S15,S20)</f>
        <v>56113218052</v>
      </c>
    </row>
    <row r="23" spans="1:21" s="52" customFormat="1" ht="10" customHeight="1" thickTop="1">
      <c r="A23" s="101"/>
      <c r="B23" s="101"/>
      <c r="C23" s="101"/>
      <c r="D23" s="101"/>
      <c r="E23" s="116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</row>
    <row r="25" spans="1:21" ht="22.5" customHeight="1">
      <c r="G25" s="39"/>
      <c r="I25" s="39"/>
      <c r="K25" s="39"/>
      <c r="M25" s="36"/>
      <c r="O25" s="36"/>
      <c r="Q25" s="36"/>
      <c r="S25" s="100"/>
    </row>
    <row r="26" spans="1:21" ht="22.5" customHeight="1">
      <c r="S26" s="100"/>
    </row>
    <row r="27" spans="1:21" ht="22.5" customHeight="1">
      <c r="O27" s="36"/>
      <c r="S27" s="100"/>
    </row>
  </sheetData>
  <mergeCells count="5">
    <mergeCell ref="A1:S1"/>
    <mergeCell ref="A2:S2"/>
    <mergeCell ref="G4:S4"/>
    <mergeCell ref="M6:O6"/>
    <mergeCell ref="G11:S11"/>
  </mergeCells>
  <pageMargins left="0.5" right="0.5" top="0.8" bottom="0.5" header="0.8" footer="0.5"/>
  <pageSetup paperSize="9" scale="88" firstPageNumber="13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29"/>
  <sheetViews>
    <sheetView zoomScaleNormal="100" zoomScaleSheetLayoutView="100" workbookViewId="0">
      <selection sqref="A1:S1"/>
    </sheetView>
  </sheetViews>
  <sheetFormatPr defaultColWidth="9.08203125" defaultRowHeight="22.5" customHeight="1"/>
  <cols>
    <col min="1" max="2" width="2.33203125" style="18" customWidth="1"/>
    <col min="3" max="3" width="29.33203125" style="18" customWidth="1"/>
    <col min="4" max="4" width="1.08203125" style="41" customWidth="1"/>
    <col min="5" max="5" width="7.08203125" style="27" customWidth="1"/>
    <col min="6" max="6" width="1.08203125" style="41" customWidth="1"/>
    <col min="7" max="7" width="12.58203125" style="18" customWidth="1"/>
    <col min="8" max="8" width="1.08203125" style="41" customWidth="1"/>
    <col min="9" max="9" width="12.58203125" style="18" customWidth="1"/>
    <col min="10" max="10" width="1.08203125" style="41" customWidth="1"/>
    <col min="11" max="11" width="13.58203125" style="18" customWidth="1"/>
    <col min="12" max="12" width="1.08203125" style="41" customWidth="1"/>
    <col min="13" max="13" width="12.58203125" style="41" customWidth="1"/>
    <col min="14" max="14" width="1.08203125" style="41" customWidth="1"/>
    <col min="15" max="15" width="12.58203125" style="41" customWidth="1"/>
    <col min="16" max="16" width="1.08203125" style="41" customWidth="1"/>
    <col min="17" max="17" width="17.58203125" style="41" customWidth="1"/>
    <col min="18" max="18" width="1.08203125" style="41" customWidth="1"/>
    <col min="19" max="19" width="12.58203125" style="41" customWidth="1"/>
    <col min="20" max="16384" width="9.08203125" style="18"/>
  </cols>
  <sheetData>
    <row r="1" spans="1:19" s="52" customFormat="1" ht="22.5" customHeight="1">
      <c r="A1" s="139" t="s">
        <v>184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</row>
    <row r="2" spans="1:19" s="52" customFormat="1" ht="22.5" customHeight="1">
      <c r="A2" s="139" t="s">
        <v>214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1:19" s="52" customFormat="1" ht="10" customHeight="1">
      <c r="A3" s="101"/>
      <c r="B3" s="101"/>
      <c r="C3" s="101"/>
      <c r="D3" s="101"/>
      <c r="E3" s="116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 ht="22.5" customHeight="1">
      <c r="D4" s="43"/>
      <c r="F4" s="43"/>
      <c r="G4" s="136" t="s">
        <v>75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</row>
    <row r="5" spans="1:19" ht="22.5" customHeight="1">
      <c r="D5" s="43"/>
      <c r="F5" s="43"/>
      <c r="G5" s="102"/>
      <c r="H5" s="43"/>
      <c r="I5" s="102"/>
      <c r="J5" s="43"/>
      <c r="K5" s="102"/>
      <c r="L5" s="43"/>
      <c r="M5" s="102"/>
      <c r="N5" s="43"/>
      <c r="O5" s="102"/>
      <c r="P5" s="43"/>
      <c r="Q5" s="97" t="s">
        <v>119</v>
      </c>
      <c r="R5" s="43"/>
      <c r="S5" s="102"/>
    </row>
    <row r="6" spans="1:19" ht="22.5" customHeight="1">
      <c r="D6" s="43"/>
      <c r="F6" s="43"/>
      <c r="G6" s="29"/>
      <c r="H6" s="43"/>
      <c r="I6" s="29"/>
      <c r="J6" s="43"/>
      <c r="K6" s="29"/>
      <c r="L6" s="43"/>
      <c r="M6" s="137" t="s">
        <v>46</v>
      </c>
      <c r="N6" s="137"/>
      <c r="O6" s="137"/>
      <c r="P6" s="43"/>
      <c r="Q6" s="103" t="s">
        <v>120</v>
      </c>
      <c r="R6" s="43"/>
      <c r="S6" s="29"/>
    </row>
    <row r="7" spans="1:19" ht="22.5" customHeight="1">
      <c r="A7" s="27"/>
      <c r="B7" s="27"/>
      <c r="C7" s="27"/>
      <c r="D7" s="18"/>
      <c r="F7" s="18"/>
      <c r="H7" s="18"/>
      <c r="J7" s="18"/>
      <c r="L7" s="18"/>
      <c r="M7" s="18"/>
      <c r="N7" s="18"/>
      <c r="O7" s="18"/>
      <c r="P7" s="18"/>
      <c r="Q7" s="97" t="s">
        <v>114</v>
      </c>
      <c r="R7" s="18"/>
      <c r="S7" s="18"/>
    </row>
    <row r="8" spans="1:19" ht="22.5" customHeight="1">
      <c r="A8" s="27"/>
      <c r="B8" s="27"/>
      <c r="C8" s="27"/>
      <c r="D8" s="32"/>
      <c r="F8" s="32"/>
      <c r="G8" s="30"/>
      <c r="H8" s="32"/>
      <c r="I8" s="30"/>
      <c r="J8" s="32"/>
      <c r="K8" s="27" t="s">
        <v>97</v>
      </c>
      <c r="L8" s="32"/>
      <c r="M8" s="30"/>
      <c r="N8" s="32"/>
      <c r="O8" s="30"/>
      <c r="P8" s="32"/>
      <c r="Q8" s="96" t="s">
        <v>115</v>
      </c>
      <c r="R8" s="32"/>
      <c r="S8" s="30"/>
    </row>
    <row r="9" spans="1:19" ht="22.5" customHeight="1">
      <c r="A9" s="27"/>
      <c r="B9" s="27"/>
      <c r="C9" s="27"/>
      <c r="D9" s="32"/>
      <c r="F9" s="32"/>
      <c r="G9" s="30" t="s">
        <v>65</v>
      </c>
      <c r="H9" s="32"/>
      <c r="I9" s="27"/>
      <c r="J9" s="32"/>
      <c r="K9" s="27" t="s">
        <v>96</v>
      </c>
      <c r="L9" s="32"/>
      <c r="M9" s="27" t="s">
        <v>66</v>
      </c>
      <c r="N9" s="32"/>
      <c r="O9" s="30"/>
      <c r="P9" s="32"/>
      <c r="Q9" s="96" t="s">
        <v>116</v>
      </c>
      <c r="R9" s="32"/>
      <c r="S9" s="30" t="s">
        <v>63</v>
      </c>
    </row>
    <row r="10" spans="1:19" ht="22.5" customHeight="1">
      <c r="A10" s="27"/>
      <c r="B10" s="27"/>
      <c r="C10" s="27"/>
      <c r="D10" s="32"/>
      <c r="E10" s="118" t="s">
        <v>5</v>
      </c>
      <c r="F10" s="32"/>
      <c r="G10" s="30" t="s">
        <v>68</v>
      </c>
      <c r="H10" s="32"/>
      <c r="I10" s="30" t="s">
        <v>69</v>
      </c>
      <c r="J10" s="32"/>
      <c r="K10" s="30" t="s">
        <v>94</v>
      </c>
      <c r="L10" s="32"/>
      <c r="M10" s="30" t="s">
        <v>70</v>
      </c>
      <c r="N10" s="32"/>
      <c r="O10" s="30" t="s">
        <v>47</v>
      </c>
      <c r="P10" s="32"/>
      <c r="Q10" s="97" t="s">
        <v>117</v>
      </c>
      <c r="R10" s="32"/>
      <c r="S10" s="30" t="s">
        <v>72</v>
      </c>
    </row>
    <row r="11" spans="1:19" ht="22.5" customHeight="1">
      <c r="A11" s="19"/>
      <c r="B11" s="19"/>
      <c r="C11" s="19"/>
      <c r="D11" s="39"/>
      <c r="F11" s="39"/>
      <c r="G11" s="140" t="s">
        <v>222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2.5" customHeight="1">
      <c r="A12" s="28" t="s">
        <v>213</v>
      </c>
      <c r="B12" s="19"/>
      <c r="C12" s="19"/>
      <c r="D12" s="34"/>
      <c r="E12" s="32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6"/>
    </row>
    <row r="13" spans="1:19" ht="22.5" customHeight="1">
      <c r="A13" s="19" t="s">
        <v>192</v>
      </c>
      <c r="B13" s="19"/>
      <c r="C13" s="19"/>
      <c r="D13" s="42"/>
      <c r="E13" s="32"/>
      <c r="F13" s="42"/>
      <c r="G13" s="34">
        <v>14500000000</v>
      </c>
      <c r="H13" s="42"/>
      <c r="I13" s="34">
        <v>1531778000</v>
      </c>
      <c r="J13" s="42"/>
      <c r="K13" s="34">
        <v>221308748</v>
      </c>
      <c r="L13" s="42"/>
      <c r="M13" s="34">
        <v>1450000000</v>
      </c>
      <c r="N13" s="42"/>
      <c r="O13" s="34">
        <v>38432950592</v>
      </c>
      <c r="P13" s="42"/>
      <c r="Q13" s="34">
        <v>-22819288</v>
      </c>
      <c r="R13" s="42"/>
      <c r="S13" s="34">
        <f>SUM(G13:O13,Q13)</f>
        <v>56113218052</v>
      </c>
    </row>
    <row r="14" spans="1:19" s="52" customFormat="1" ht="10" customHeight="1">
      <c r="A14" s="101"/>
      <c r="B14" s="101"/>
      <c r="C14" s="101"/>
      <c r="D14" s="101"/>
      <c r="E14" s="116"/>
      <c r="F14" s="101"/>
      <c r="G14" s="101"/>
      <c r="H14" s="101"/>
      <c r="I14" s="101"/>
      <c r="J14" s="101"/>
      <c r="K14" s="101"/>
      <c r="L14" s="101"/>
      <c r="M14" s="101"/>
      <c r="N14" s="101"/>
      <c r="O14" s="107"/>
      <c r="P14" s="107"/>
      <c r="Q14" s="107"/>
      <c r="R14" s="101"/>
      <c r="S14" s="101"/>
    </row>
    <row r="15" spans="1:19" s="19" customFormat="1" ht="22.5" customHeight="1">
      <c r="A15" s="43" t="s">
        <v>113</v>
      </c>
      <c r="B15" s="43"/>
      <c r="C15" s="43"/>
      <c r="D15" s="42"/>
      <c r="E15" s="115">
        <v>33</v>
      </c>
      <c r="F15" s="42"/>
      <c r="G15" s="99">
        <v>0</v>
      </c>
      <c r="H15" s="42"/>
      <c r="I15" s="99">
        <v>0</v>
      </c>
      <c r="J15" s="42"/>
      <c r="K15" s="99">
        <v>0</v>
      </c>
      <c r="L15" s="42"/>
      <c r="M15" s="99">
        <v>0</v>
      </c>
      <c r="N15" s="42"/>
      <c r="O15" s="99">
        <v>-3480000000</v>
      </c>
      <c r="P15" s="42"/>
      <c r="Q15" s="99">
        <v>0</v>
      </c>
      <c r="R15" s="42"/>
      <c r="S15" s="99">
        <f>SUM(G15:O15,Q15)</f>
        <v>-3480000000</v>
      </c>
    </row>
    <row r="16" spans="1:19" s="52" customFormat="1" ht="10" customHeight="1">
      <c r="A16" s="101"/>
      <c r="B16" s="101"/>
      <c r="C16" s="101"/>
      <c r="D16" s="101"/>
      <c r="E16" s="116"/>
      <c r="F16" s="101"/>
      <c r="G16" s="101"/>
      <c r="H16" s="101"/>
      <c r="I16" s="101"/>
      <c r="J16" s="101"/>
      <c r="K16" s="101"/>
      <c r="L16" s="101"/>
      <c r="M16" s="101"/>
      <c r="N16" s="101"/>
      <c r="O16" s="107"/>
      <c r="P16" s="107"/>
      <c r="Q16" s="107"/>
      <c r="R16" s="101"/>
      <c r="S16" s="101"/>
    </row>
    <row r="17" spans="1:19" ht="22.5" customHeight="1">
      <c r="A17" s="19" t="s">
        <v>215</v>
      </c>
      <c r="B17" s="37"/>
      <c r="D17" s="42"/>
      <c r="E17" s="32"/>
      <c r="F17" s="42"/>
      <c r="G17" s="34"/>
      <c r="H17" s="42"/>
      <c r="I17" s="34"/>
      <c r="J17" s="42"/>
      <c r="K17" s="34"/>
      <c r="L17" s="42"/>
      <c r="M17" s="34"/>
      <c r="N17" s="42"/>
      <c r="O17" s="34"/>
      <c r="P17" s="42"/>
      <c r="Q17" s="34"/>
      <c r="R17" s="42"/>
      <c r="S17" s="34"/>
    </row>
    <row r="18" spans="1:19" ht="22.5" customHeight="1">
      <c r="A18" s="18" t="s">
        <v>73</v>
      </c>
      <c r="B18" s="18" t="s">
        <v>74</v>
      </c>
      <c r="D18" s="39"/>
      <c r="F18" s="39"/>
      <c r="G18" s="36">
        <v>0</v>
      </c>
      <c r="H18" s="39"/>
      <c r="I18" s="36">
        <v>0</v>
      </c>
      <c r="J18" s="39"/>
      <c r="K18" s="36">
        <v>0</v>
      </c>
      <c r="L18" s="39"/>
      <c r="M18" s="36">
        <v>0</v>
      </c>
      <c r="N18" s="39"/>
      <c r="O18" s="36">
        <v>2934771698</v>
      </c>
      <c r="P18" s="39"/>
      <c r="Q18" s="36">
        <v>0</v>
      </c>
      <c r="R18" s="39"/>
      <c r="S18" s="36">
        <f>SUM(G18:O18,Q18)</f>
        <v>2934771698</v>
      </c>
    </row>
    <row r="19" spans="1:19" ht="22.5" customHeight="1">
      <c r="A19" s="18" t="s">
        <v>73</v>
      </c>
      <c r="B19" s="18" t="s">
        <v>102</v>
      </c>
      <c r="D19" s="39"/>
      <c r="F19" s="39"/>
      <c r="G19" s="36">
        <v>0</v>
      </c>
      <c r="H19" s="39"/>
      <c r="I19" s="36">
        <v>0</v>
      </c>
      <c r="J19" s="39"/>
      <c r="K19" s="36">
        <v>0</v>
      </c>
      <c r="L19" s="39"/>
      <c r="M19" s="36">
        <v>0</v>
      </c>
      <c r="N19" s="39"/>
      <c r="O19" s="36">
        <v>0</v>
      </c>
      <c r="P19" s="39"/>
      <c r="Q19" s="36">
        <v>-4386327</v>
      </c>
      <c r="R19" s="39"/>
      <c r="S19" s="36">
        <f>SUM(G19:O19,Q19)</f>
        <v>-4386327</v>
      </c>
    </row>
    <row r="20" spans="1:19" ht="22.5" customHeight="1">
      <c r="A20" s="19" t="s">
        <v>216</v>
      </c>
      <c r="B20" s="37"/>
      <c r="D20" s="42"/>
      <c r="E20" s="32"/>
      <c r="F20" s="42"/>
      <c r="G20" s="38">
        <f>SUM(G18:G19)</f>
        <v>0</v>
      </c>
      <c r="H20" s="42"/>
      <c r="I20" s="38">
        <f>SUM(I18:I19)</f>
        <v>0</v>
      </c>
      <c r="J20" s="42"/>
      <c r="K20" s="38">
        <f>SUM(K18:K19)</f>
        <v>0</v>
      </c>
      <c r="L20" s="42"/>
      <c r="M20" s="38">
        <f>SUM(M18:M19)</f>
        <v>0</v>
      </c>
      <c r="N20" s="42"/>
      <c r="O20" s="38">
        <f>SUM(O18:O19)</f>
        <v>2934771698</v>
      </c>
      <c r="P20" s="42"/>
      <c r="Q20" s="38">
        <f>SUM(Q18:Q19)</f>
        <v>-4386327</v>
      </c>
      <c r="R20" s="42"/>
      <c r="S20" s="38">
        <f>SUM(S18:S19)</f>
        <v>2930385371</v>
      </c>
    </row>
    <row r="21" spans="1:19" s="52" customFormat="1" ht="10" customHeight="1">
      <c r="A21" s="101"/>
      <c r="B21" s="101"/>
      <c r="C21" s="101"/>
      <c r="D21" s="101"/>
      <c r="E21" s="116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</row>
    <row r="22" spans="1:19" ht="22.5" customHeight="1" thickBot="1">
      <c r="A22" s="19" t="s">
        <v>218</v>
      </c>
      <c r="B22" s="19"/>
      <c r="C22" s="19"/>
      <c r="D22" s="39"/>
      <c r="F22" s="39"/>
      <c r="G22" s="40">
        <f>SUM(G13,G15,G20)</f>
        <v>14500000000</v>
      </c>
      <c r="H22" s="39"/>
      <c r="I22" s="40">
        <f>SUM(I13,I15,I20)</f>
        <v>1531778000</v>
      </c>
      <c r="J22" s="39"/>
      <c r="K22" s="40">
        <f>SUM(K13,K15,K20)</f>
        <v>221308748</v>
      </c>
      <c r="L22" s="39"/>
      <c r="M22" s="40">
        <f>SUM(M13,M15,M20)</f>
        <v>1450000000</v>
      </c>
      <c r="N22" s="39"/>
      <c r="O22" s="40">
        <f>SUM(O13,O15,O20)</f>
        <v>37887722290</v>
      </c>
      <c r="P22" s="39"/>
      <c r="Q22" s="40">
        <f>SUM(Q13,Q15,Q20)</f>
        <v>-27205615</v>
      </c>
      <c r="R22" s="39"/>
      <c r="S22" s="40">
        <f>SUM(S13,S15,S20)</f>
        <v>55563603423</v>
      </c>
    </row>
    <row r="23" spans="1:19" s="52" customFormat="1" ht="10" customHeight="1" thickTop="1">
      <c r="A23" s="101"/>
      <c r="B23" s="101"/>
      <c r="C23" s="101"/>
      <c r="D23" s="101"/>
      <c r="E23" s="116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</row>
    <row r="25" spans="1:19" ht="22.5" customHeight="1">
      <c r="G25" s="39"/>
      <c r="I25" s="39"/>
      <c r="K25" s="39"/>
      <c r="M25" s="36"/>
      <c r="O25" s="36"/>
      <c r="Q25" s="36"/>
      <c r="S25" s="36"/>
    </row>
    <row r="26" spans="1:19" ht="22.5" customHeight="1">
      <c r="G26" s="39"/>
      <c r="I26" s="39"/>
      <c r="K26" s="39"/>
      <c r="M26" s="36"/>
      <c r="O26" s="36"/>
      <c r="Q26" s="36"/>
      <c r="S26" s="36"/>
    </row>
    <row r="27" spans="1:19" ht="22.5" customHeight="1">
      <c r="O27" s="36"/>
      <c r="Q27" s="36"/>
      <c r="S27" s="36"/>
    </row>
    <row r="28" spans="1:19" ht="22.5" customHeight="1">
      <c r="O28" s="36"/>
      <c r="S28" s="36"/>
    </row>
    <row r="29" spans="1:19" ht="22.5" customHeight="1">
      <c r="O29" s="36"/>
      <c r="S29" s="36"/>
    </row>
  </sheetData>
  <mergeCells count="5">
    <mergeCell ref="A1:S1"/>
    <mergeCell ref="A2:S2"/>
    <mergeCell ref="G4:S4"/>
    <mergeCell ref="M6:O6"/>
    <mergeCell ref="G11:S11"/>
  </mergeCells>
  <pageMargins left="0.5" right="0.5" top="0.8" bottom="0.5" header="0.8" footer="0.5"/>
  <pageSetup paperSize="9" scale="88" firstPageNumber="14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104"/>
  <sheetViews>
    <sheetView zoomScaleNormal="100" zoomScaleSheetLayoutView="100" workbookViewId="0">
      <selection sqref="A1:M1"/>
    </sheetView>
  </sheetViews>
  <sheetFormatPr defaultColWidth="9.08203125" defaultRowHeight="22.5" customHeight="1"/>
  <cols>
    <col min="1" max="2" width="2.58203125" style="65" customWidth="1"/>
    <col min="3" max="3" width="51.83203125" style="65" customWidth="1"/>
    <col min="4" max="4" width="1.08203125" style="65" customWidth="1"/>
    <col min="5" max="5" width="10.83203125" style="128" customWidth="1"/>
    <col min="6" max="6" width="1.08203125" style="65" customWidth="1"/>
    <col min="7" max="7" width="13.58203125" style="66" customWidth="1"/>
    <col min="8" max="8" width="1.08203125" style="65" customWidth="1"/>
    <col min="9" max="9" width="13.58203125" style="66" customWidth="1"/>
    <col min="10" max="10" width="1.08203125" style="65" customWidth="1"/>
    <col min="11" max="11" width="13.58203125" style="66" customWidth="1"/>
    <col min="12" max="12" width="1.08203125" style="65" customWidth="1"/>
    <col min="13" max="13" width="13.58203125" style="66" customWidth="1"/>
    <col min="14" max="14" width="11.75" style="65" bestFit="1" customWidth="1"/>
    <col min="15" max="15" width="13.33203125" style="65" bestFit="1" customWidth="1"/>
    <col min="16" max="17" width="9.08203125" style="65"/>
    <col min="18" max="18" width="11.5" style="65" bestFit="1" customWidth="1"/>
    <col min="19" max="16384" width="9.08203125" style="65"/>
  </cols>
  <sheetData>
    <row r="1" spans="1:21" s="52" customFormat="1" ht="22.5" customHeight="1">
      <c r="A1" s="130" t="s">
        <v>184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21" s="52" customFormat="1" ht="22.5" customHeight="1">
      <c r="A2" s="141" t="s">
        <v>224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21" s="52" customFormat="1" ht="9" customHeight="1">
      <c r="A3" s="108"/>
      <c r="B3" s="108"/>
      <c r="C3" s="108"/>
      <c r="D3" s="104"/>
      <c r="E3" s="36"/>
      <c r="F3" s="104"/>
      <c r="G3" s="108"/>
      <c r="H3" s="104"/>
      <c r="I3" s="108"/>
      <c r="J3" s="104"/>
      <c r="K3" s="108"/>
      <c r="L3" s="104"/>
      <c r="M3" s="108"/>
    </row>
    <row r="4" spans="1:21" s="18" customFormat="1" ht="22.5" customHeight="1">
      <c r="A4" s="28"/>
      <c r="B4" s="28"/>
      <c r="C4" s="28"/>
      <c r="D4" s="105"/>
      <c r="E4" s="125"/>
      <c r="F4" s="105"/>
      <c r="G4" s="131" t="s">
        <v>1</v>
      </c>
      <c r="H4" s="131"/>
      <c r="I4" s="131"/>
      <c r="J4" s="105"/>
      <c r="K4" s="131" t="s">
        <v>2</v>
      </c>
      <c r="L4" s="131"/>
      <c r="M4" s="131"/>
    </row>
    <row r="5" spans="1:21" s="18" customFormat="1" ht="22.5" customHeight="1">
      <c r="A5" s="19"/>
      <c r="B5" s="19"/>
      <c r="C5" s="19"/>
      <c r="E5" s="125"/>
      <c r="G5" s="135" t="s">
        <v>209</v>
      </c>
      <c r="H5" s="135"/>
      <c r="I5" s="135"/>
      <c r="K5" s="135" t="s">
        <v>209</v>
      </c>
      <c r="L5" s="135"/>
      <c r="M5" s="135"/>
    </row>
    <row r="6" spans="1:21" s="18" customFormat="1" ht="22.5" customHeight="1">
      <c r="A6" s="19"/>
      <c r="C6" s="19"/>
      <c r="D6" s="9"/>
      <c r="E6" s="7" t="s">
        <v>5</v>
      </c>
      <c r="F6" s="9"/>
      <c r="G6" s="8" t="s">
        <v>185</v>
      </c>
      <c r="H6" s="9"/>
      <c r="I6" s="8" t="s">
        <v>142</v>
      </c>
      <c r="J6" s="9"/>
      <c r="K6" s="8" t="s">
        <v>185</v>
      </c>
      <c r="L6" s="9"/>
      <c r="M6" s="8" t="s">
        <v>142</v>
      </c>
    </row>
    <row r="7" spans="1:21" s="18" customFormat="1" ht="22.5" customHeight="1">
      <c r="A7" s="19"/>
      <c r="C7" s="19" t="s">
        <v>121</v>
      </c>
      <c r="E7" s="125"/>
      <c r="G7" s="132" t="s">
        <v>208</v>
      </c>
      <c r="H7" s="132"/>
      <c r="I7" s="132"/>
      <c r="J7" s="132"/>
      <c r="K7" s="132"/>
      <c r="L7" s="132"/>
      <c r="M7" s="132"/>
    </row>
    <row r="8" spans="1:21" s="18" customFormat="1" ht="22.5" customHeight="1">
      <c r="A8" s="35" t="s">
        <v>76</v>
      </c>
      <c r="D8" s="12"/>
      <c r="E8" s="125"/>
      <c r="F8" s="12"/>
      <c r="G8" s="39"/>
      <c r="H8" s="12"/>
      <c r="I8" s="39"/>
      <c r="J8" s="12"/>
      <c r="K8" s="62"/>
      <c r="L8" s="12"/>
      <c r="M8" s="62"/>
    </row>
    <row r="9" spans="1:21" s="18" customFormat="1" ht="22.5" customHeight="1">
      <c r="A9" s="18" t="s">
        <v>219</v>
      </c>
      <c r="D9" s="39"/>
      <c r="E9" s="125"/>
      <c r="F9" s="39"/>
      <c r="G9" s="14">
        <v>5963284085</v>
      </c>
      <c r="H9" s="39"/>
      <c r="I9" s="14">
        <v>5568966831</v>
      </c>
      <c r="J9" s="39"/>
      <c r="K9" s="46">
        <v>2934771698</v>
      </c>
      <c r="L9" s="39"/>
      <c r="M9" s="46">
        <v>2990803178</v>
      </c>
      <c r="O9" s="39"/>
      <c r="P9" s="39"/>
      <c r="Q9" s="39"/>
      <c r="R9" s="39"/>
      <c r="S9" s="39"/>
      <c r="U9" s="39"/>
    </row>
    <row r="10" spans="1:21" s="18" customFormat="1" ht="22.5" customHeight="1">
      <c r="A10" s="44" t="s">
        <v>122</v>
      </c>
      <c r="D10" s="39"/>
      <c r="E10" s="125"/>
      <c r="F10" s="39"/>
      <c r="G10" s="14"/>
      <c r="H10" s="39"/>
      <c r="I10" s="14"/>
      <c r="J10" s="39"/>
      <c r="K10" s="46"/>
      <c r="L10" s="39"/>
      <c r="M10" s="46"/>
    </row>
    <row r="11" spans="1:21" s="18" customFormat="1" ht="22.5" customHeight="1">
      <c r="A11" s="1" t="s">
        <v>201</v>
      </c>
      <c r="D11" s="77"/>
      <c r="E11" s="125">
        <v>30</v>
      </c>
      <c r="F11" s="77"/>
      <c r="G11" s="78">
        <v>870066448</v>
      </c>
      <c r="H11" s="77"/>
      <c r="I11" s="78">
        <v>870579572</v>
      </c>
      <c r="J11" s="77"/>
      <c r="K11" s="46">
        <v>-1273559</v>
      </c>
      <c r="L11" s="77"/>
      <c r="M11" s="46">
        <v>2345873</v>
      </c>
      <c r="O11" s="39"/>
      <c r="P11" s="39"/>
      <c r="Q11" s="39"/>
      <c r="R11" s="39"/>
      <c r="S11" s="39"/>
      <c r="U11" s="39"/>
    </row>
    <row r="12" spans="1:21" s="18" customFormat="1" ht="22.5" customHeight="1">
      <c r="A12" s="18" t="s">
        <v>59</v>
      </c>
      <c r="D12" s="39"/>
      <c r="E12" s="10">
        <v>29</v>
      </c>
      <c r="F12" s="39"/>
      <c r="G12" s="14">
        <v>1430219388</v>
      </c>
      <c r="H12" s="39"/>
      <c r="I12" s="14">
        <v>1014887795</v>
      </c>
      <c r="J12" s="39"/>
      <c r="K12" s="46">
        <v>0</v>
      </c>
      <c r="L12" s="39"/>
      <c r="M12" s="46">
        <v>0</v>
      </c>
      <c r="O12" s="39"/>
      <c r="P12" s="39"/>
      <c r="Q12" s="39"/>
      <c r="R12" s="39"/>
      <c r="S12" s="39"/>
      <c r="U12" s="39"/>
    </row>
    <row r="13" spans="1:21" s="18" customFormat="1" ht="22.5" customHeight="1">
      <c r="A13" s="1" t="s">
        <v>77</v>
      </c>
      <c r="D13" s="39"/>
      <c r="E13" s="125">
        <v>17</v>
      </c>
      <c r="F13" s="39"/>
      <c r="G13" s="14">
        <v>1273309552</v>
      </c>
      <c r="H13" s="39"/>
      <c r="I13" s="14">
        <v>904965662</v>
      </c>
      <c r="J13" s="39"/>
      <c r="K13" s="46">
        <v>22257004</v>
      </c>
      <c r="L13" s="39"/>
      <c r="M13" s="46">
        <v>28242446</v>
      </c>
    </row>
    <row r="14" spans="1:21" s="18" customFormat="1" ht="22.5" customHeight="1">
      <c r="A14" s="1" t="s">
        <v>78</v>
      </c>
      <c r="D14" s="39"/>
      <c r="E14" s="125">
        <v>18</v>
      </c>
      <c r="F14" s="39"/>
      <c r="G14" s="14">
        <v>254606473</v>
      </c>
      <c r="H14" s="39"/>
      <c r="I14" s="14">
        <v>279051893</v>
      </c>
      <c r="J14" s="39"/>
      <c r="K14" s="46">
        <v>2915305</v>
      </c>
      <c r="L14" s="39"/>
      <c r="M14" s="46">
        <v>2715168</v>
      </c>
    </row>
    <row r="15" spans="1:21" s="18" customFormat="1" ht="22.5" customHeight="1">
      <c r="A15" s="1" t="s">
        <v>223</v>
      </c>
      <c r="D15" s="39"/>
      <c r="E15" s="126"/>
      <c r="F15" s="39"/>
      <c r="G15" s="14">
        <v>0</v>
      </c>
      <c r="H15" s="39"/>
      <c r="I15" s="14">
        <v>20580000</v>
      </c>
      <c r="J15" s="39"/>
      <c r="K15" s="46">
        <v>0</v>
      </c>
      <c r="L15" s="39"/>
      <c r="M15" s="46">
        <v>0</v>
      </c>
    </row>
    <row r="16" spans="1:21" s="18" customFormat="1" ht="22.5" customHeight="1">
      <c r="A16" s="1" t="s">
        <v>249</v>
      </c>
      <c r="D16" s="39"/>
      <c r="E16" s="126">
        <v>18</v>
      </c>
      <c r="F16" s="39"/>
      <c r="G16" s="14">
        <v>42312620</v>
      </c>
      <c r="H16" s="39"/>
      <c r="I16" s="14">
        <v>0</v>
      </c>
      <c r="J16" s="39"/>
      <c r="K16" s="46">
        <v>0</v>
      </c>
      <c r="L16" s="39"/>
      <c r="M16" s="46">
        <v>0</v>
      </c>
    </row>
    <row r="17" spans="1:21" s="18" customFormat="1" ht="22.5" customHeight="1">
      <c r="A17" s="1" t="s">
        <v>264</v>
      </c>
      <c r="D17" s="39"/>
      <c r="E17" s="10"/>
      <c r="F17" s="39"/>
      <c r="G17" s="14">
        <v>124215577</v>
      </c>
      <c r="H17" s="39"/>
      <c r="I17" s="14">
        <v>714640152</v>
      </c>
      <c r="J17" s="39"/>
      <c r="K17" s="46">
        <v>84472015</v>
      </c>
      <c r="L17" s="39"/>
      <c r="M17" s="46">
        <v>8214647</v>
      </c>
    </row>
    <row r="18" spans="1:21" s="18" customFormat="1" ht="22.5" customHeight="1">
      <c r="A18" s="1" t="s">
        <v>123</v>
      </c>
      <c r="D18" s="77"/>
      <c r="E18" s="125"/>
      <c r="F18" s="77"/>
      <c r="G18" s="78">
        <v>-4135616</v>
      </c>
      <c r="H18" s="77"/>
      <c r="I18" s="78">
        <v>845628</v>
      </c>
      <c r="J18" s="77"/>
      <c r="K18" s="46">
        <v>-4118766</v>
      </c>
      <c r="L18" s="77"/>
      <c r="M18" s="46">
        <v>1222339</v>
      </c>
    </row>
    <row r="19" spans="1:21" s="18" customFormat="1" ht="22.5" customHeight="1">
      <c r="A19" s="1" t="s">
        <v>265</v>
      </c>
      <c r="D19" s="77"/>
      <c r="E19" s="125"/>
      <c r="F19" s="77"/>
      <c r="G19" s="78">
        <v>-358060</v>
      </c>
      <c r="H19" s="77"/>
      <c r="I19" s="78">
        <v>0</v>
      </c>
      <c r="J19" s="77"/>
      <c r="K19" s="46">
        <v>150702</v>
      </c>
      <c r="L19" s="77"/>
      <c r="M19" s="46">
        <v>0</v>
      </c>
    </row>
    <row r="20" spans="1:21" s="18" customFormat="1" ht="22.5" customHeight="1">
      <c r="A20" s="1" t="s">
        <v>270</v>
      </c>
      <c r="B20" s="1"/>
      <c r="D20" s="77"/>
      <c r="E20" s="125"/>
      <c r="F20" s="77"/>
      <c r="G20" s="78">
        <v>-96693665</v>
      </c>
      <c r="H20" s="77"/>
      <c r="I20" s="78">
        <v>-100209572</v>
      </c>
      <c r="J20" s="77"/>
      <c r="K20" s="46">
        <v>0</v>
      </c>
      <c r="L20" s="77"/>
      <c r="M20" s="46">
        <v>0</v>
      </c>
      <c r="O20" s="98"/>
    </row>
    <row r="21" spans="1:21" s="18" customFormat="1" ht="22.5" customHeight="1">
      <c r="A21" s="1" t="s">
        <v>100</v>
      </c>
      <c r="D21" s="77"/>
      <c r="E21" s="10">
        <v>12</v>
      </c>
      <c r="F21" s="77"/>
      <c r="G21" s="78">
        <v>-3968379850</v>
      </c>
      <c r="H21" s="77"/>
      <c r="I21" s="78">
        <v>-4735464876</v>
      </c>
      <c r="J21" s="77"/>
      <c r="K21" s="46">
        <v>0</v>
      </c>
      <c r="L21" s="77"/>
      <c r="M21" s="46">
        <v>0</v>
      </c>
      <c r="O21" s="39"/>
      <c r="P21" s="39"/>
      <c r="Q21" s="39"/>
      <c r="R21" s="39"/>
    </row>
    <row r="22" spans="1:21" s="18" customFormat="1" ht="22.5" customHeight="1">
      <c r="A22" s="1" t="s">
        <v>206</v>
      </c>
      <c r="D22" s="39"/>
      <c r="E22" s="125"/>
      <c r="F22" s="39"/>
      <c r="G22" s="14">
        <v>-2077131</v>
      </c>
      <c r="H22" s="39"/>
      <c r="I22" s="14">
        <v>0</v>
      </c>
      <c r="J22" s="39"/>
      <c r="K22" s="46">
        <v>-1625031</v>
      </c>
      <c r="L22" s="39"/>
      <c r="M22" s="46">
        <v>0</v>
      </c>
      <c r="O22" s="39"/>
      <c r="P22" s="39"/>
      <c r="Q22" s="39"/>
      <c r="R22" s="39"/>
    </row>
    <row r="23" spans="1:21" s="18" customFormat="1" ht="22.5" customHeight="1">
      <c r="A23" s="1" t="s">
        <v>150</v>
      </c>
      <c r="D23" s="77"/>
      <c r="E23" s="10">
        <v>6</v>
      </c>
      <c r="F23" s="77"/>
      <c r="G23" s="78">
        <v>0</v>
      </c>
      <c r="H23" s="77"/>
      <c r="I23" s="78">
        <v>-55939976</v>
      </c>
      <c r="J23" s="77"/>
      <c r="K23" s="46">
        <v>0</v>
      </c>
      <c r="L23" s="77"/>
      <c r="M23" s="46">
        <v>0</v>
      </c>
    </row>
    <row r="24" spans="1:21" s="18" customFormat="1" ht="22.5" customHeight="1">
      <c r="A24" s="1" t="s">
        <v>151</v>
      </c>
      <c r="D24" s="39"/>
      <c r="E24" s="126">
        <v>11</v>
      </c>
      <c r="F24" s="39"/>
      <c r="G24" s="14">
        <v>50403209</v>
      </c>
      <c r="H24" s="39"/>
      <c r="I24" s="14">
        <v>50236177</v>
      </c>
      <c r="J24" s="39"/>
      <c r="K24" s="46">
        <v>0</v>
      </c>
      <c r="L24" s="39"/>
      <c r="M24" s="46">
        <v>0</v>
      </c>
      <c r="O24" s="98"/>
    </row>
    <row r="25" spans="1:21" s="18" customFormat="1" ht="22.5" customHeight="1">
      <c r="A25" s="1" t="s">
        <v>248</v>
      </c>
      <c r="D25" s="39"/>
      <c r="E25" s="126">
        <v>11</v>
      </c>
      <c r="F25" s="39"/>
      <c r="G25" s="14">
        <v>-25564810</v>
      </c>
      <c r="H25" s="39"/>
      <c r="I25" s="14">
        <v>25510148</v>
      </c>
      <c r="J25" s="39"/>
      <c r="K25" s="46">
        <v>0</v>
      </c>
      <c r="L25" s="39"/>
      <c r="M25" s="46">
        <v>0</v>
      </c>
    </row>
    <row r="26" spans="1:21" s="18" customFormat="1" ht="22.5" customHeight="1">
      <c r="A26" s="1" t="s">
        <v>263</v>
      </c>
      <c r="D26" s="106"/>
      <c r="E26" s="125"/>
      <c r="F26" s="106"/>
      <c r="G26" s="14">
        <v>368059</v>
      </c>
      <c r="H26" s="106"/>
      <c r="I26" s="14">
        <v>3378350</v>
      </c>
      <c r="J26" s="106"/>
      <c r="K26" s="46">
        <v>5901</v>
      </c>
      <c r="L26" s="106"/>
      <c r="M26" s="46">
        <v>2439</v>
      </c>
    </row>
    <row r="27" spans="1:21" s="18" customFormat="1" ht="22.5" customHeight="1">
      <c r="A27" s="1" t="s">
        <v>55</v>
      </c>
      <c r="D27" s="39"/>
      <c r="E27" s="10" t="s">
        <v>256</v>
      </c>
      <c r="F27" s="39"/>
      <c r="G27" s="14">
        <v>-100881446</v>
      </c>
      <c r="H27" s="39"/>
      <c r="I27" s="14">
        <v>-186781647</v>
      </c>
      <c r="J27" s="39"/>
      <c r="K27" s="46">
        <v>-3341958711</v>
      </c>
      <c r="L27" s="39"/>
      <c r="M27" s="46">
        <v>-3505809648</v>
      </c>
      <c r="O27" s="39"/>
      <c r="P27" s="39"/>
      <c r="Q27" s="39"/>
      <c r="R27" s="39"/>
      <c r="S27" s="39"/>
      <c r="U27" s="39"/>
    </row>
    <row r="28" spans="1:21" s="18" customFormat="1" ht="22.5" customHeight="1">
      <c r="A28" s="1" t="s">
        <v>56</v>
      </c>
      <c r="D28" s="39"/>
      <c r="E28" s="10"/>
      <c r="F28" s="39"/>
      <c r="G28" s="14">
        <v>-205522111</v>
      </c>
      <c r="H28" s="39"/>
      <c r="I28" s="14">
        <v>-213402024</v>
      </c>
      <c r="J28" s="39"/>
      <c r="K28" s="46">
        <v>-133507132</v>
      </c>
      <c r="L28" s="39"/>
      <c r="M28" s="46">
        <v>-162273431</v>
      </c>
      <c r="O28" s="39"/>
      <c r="P28" s="39"/>
      <c r="Q28" s="39"/>
      <c r="R28" s="39"/>
      <c r="S28" s="39"/>
      <c r="U28" s="39"/>
    </row>
    <row r="29" spans="1:21" s="18" customFormat="1" ht="22.5" customHeight="1">
      <c r="A29" s="1" t="s">
        <v>254</v>
      </c>
      <c r="D29" s="39"/>
      <c r="E29" s="10">
        <v>5</v>
      </c>
      <c r="F29" s="39"/>
      <c r="G29" s="14">
        <v>-269917945</v>
      </c>
      <c r="H29" s="39"/>
      <c r="I29" s="14">
        <v>0</v>
      </c>
      <c r="J29" s="39"/>
      <c r="K29" s="46">
        <v>0</v>
      </c>
      <c r="L29" s="39"/>
      <c r="M29" s="46">
        <v>0</v>
      </c>
      <c r="O29" s="39"/>
      <c r="P29" s="39"/>
      <c r="Q29" s="39"/>
      <c r="R29" s="39"/>
    </row>
    <row r="30" spans="1:21" s="18" customFormat="1" ht="22.5" customHeight="1">
      <c r="A30" s="1" t="s">
        <v>259</v>
      </c>
      <c r="D30" s="39"/>
      <c r="E30" s="125"/>
      <c r="F30" s="39"/>
      <c r="G30" s="14">
        <v>1410603</v>
      </c>
      <c r="H30" s="39"/>
      <c r="I30" s="14">
        <v>86011949</v>
      </c>
      <c r="J30" s="39"/>
      <c r="K30" s="46">
        <v>0</v>
      </c>
      <c r="L30" s="39"/>
      <c r="M30" s="46">
        <v>3717128</v>
      </c>
      <c r="O30" s="39"/>
      <c r="P30" s="39"/>
      <c r="Q30" s="39"/>
      <c r="R30" s="39"/>
    </row>
    <row r="31" spans="1:21" s="18" customFormat="1" ht="22.5" customHeight="1">
      <c r="D31" s="39"/>
      <c r="E31" s="125"/>
      <c r="F31" s="39"/>
      <c r="G31" s="63">
        <f>SUM(G9:G30)</f>
        <v>5336665380</v>
      </c>
      <c r="H31" s="39"/>
      <c r="I31" s="63">
        <f>SUM(I9:I30)</f>
        <v>4247856062</v>
      </c>
      <c r="J31" s="39"/>
      <c r="K31" s="63">
        <f>SUM(K9:K30)</f>
        <v>-437910574</v>
      </c>
      <c r="L31" s="39"/>
      <c r="M31" s="63">
        <f>SUM(M9:M30)</f>
        <v>-630819861</v>
      </c>
    </row>
    <row r="32" spans="1:21" s="18" customFormat="1" ht="22.5" customHeight="1">
      <c r="A32" s="44" t="s">
        <v>79</v>
      </c>
      <c r="D32" s="51"/>
      <c r="E32" s="125"/>
      <c r="F32" s="51"/>
      <c r="H32" s="51"/>
      <c r="J32" s="51"/>
      <c r="K32" s="14"/>
      <c r="L32" s="51"/>
      <c r="M32" s="14"/>
    </row>
    <row r="33" spans="1:18" s="18" customFormat="1" ht="22.5" customHeight="1">
      <c r="A33" s="1" t="s">
        <v>9</v>
      </c>
      <c r="D33" s="51"/>
      <c r="E33" s="125"/>
      <c r="F33" s="51"/>
      <c r="G33" s="14">
        <v>306092876</v>
      </c>
      <c r="H33" s="51"/>
      <c r="I33" s="14">
        <v>1500499163</v>
      </c>
      <c r="J33" s="51"/>
      <c r="K33" s="14">
        <v>0</v>
      </c>
      <c r="L33" s="51"/>
      <c r="M33" s="14">
        <v>0</v>
      </c>
    </row>
    <row r="34" spans="1:18" s="18" customFormat="1" ht="22.5" customHeight="1">
      <c r="A34" s="1" t="s">
        <v>10</v>
      </c>
      <c r="D34" s="51"/>
      <c r="E34" s="125"/>
      <c r="F34" s="51"/>
      <c r="G34" s="14">
        <v>153942394</v>
      </c>
      <c r="H34" s="51"/>
      <c r="I34" s="14">
        <v>-302554494</v>
      </c>
      <c r="J34" s="51"/>
      <c r="K34" s="14">
        <v>0</v>
      </c>
      <c r="L34" s="51"/>
      <c r="M34" s="14">
        <v>0</v>
      </c>
    </row>
    <row r="35" spans="1:18" s="18" customFormat="1" ht="22.5" customHeight="1">
      <c r="A35" s="50" t="s">
        <v>104</v>
      </c>
      <c r="B35" s="50"/>
      <c r="C35" s="50"/>
      <c r="D35" s="51"/>
      <c r="E35" s="125"/>
      <c r="F35" s="51"/>
      <c r="G35" s="14">
        <v>55988912</v>
      </c>
      <c r="H35" s="51"/>
      <c r="I35" s="14">
        <v>-34132955</v>
      </c>
      <c r="J35" s="51"/>
      <c r="K35" s="14">
        <v>431162</v>
      </c>
      <c r="L35" s="51"/>
      <c r="M35" s="14">
        <v>-111669</v>
      </c>
    </row>
    <row r="36" spans="1:18" s="18" customFormat="1" ht="22.5" customHeight="1">
      <c r="A36" s="1" t="s">
        <v>124</v>
      </c>
      <c r="D36" s="51"/>
      <c r="E36" s="124"/>
      <c r="F36" s="51"/>
      <c r="G36" s="14">
        <v>-39272855</v>
      </c>
      <c r="H36" s="51"/>
      <c r="I36" s="14">
        <v>-467589</v>
      </c>
      <c r="J36" s="51"/>
      <c r="K36" s="14">
        <v>-27720567</v>
      </c>
      <c r="L36" s="51"/>
      <c r="M36" s="14">
        <v>14865933</v>
      </c>
    </row>
    <row r="37" spans="1:18" s="18" customFormat="1" ht="22.5" customHeight="1">
      <c r="A37" s="49" t="s">
        <v>89</v>
      </c>
      <c r="B37" s="50"/>
      <c r="C37" s="50"/>
      <c r="D37" s="51"/>
      <c r="E37" s="124"/>
      <c r="F37" s="51"/>
      <c r="G37" s="14">
        <v>1359511473</v>
      </c>
      <c r="H37" s="51"/>
      <c r="I37" s="14">
        <v>3654892287</v>
      </c>
      <c r="J37" s="51"/>
      <c r="K37" s="14">
        <v>0</v>
      </c>
      <c r="L37" s="51"/>
      <c r="M37" s="14">
        <v>0</v>
      </c>
      <c r="O37" s="98"/>
    </row>
    <row r="38" spans="1:18" s="18" customFormat="1" ht="22.5" customHeight="1">
      <c r="A38" s="1" t="s">
        <v>14</v>
      </c>
      <c r="D38" s="51"/>
      <c r="E38" s="125"/>
      <c r="F38" s="51"/>
      <c r="G38" s="14">
        <v>56683419</v>
      </c>
      <c r="H38" s="51"/>
      <c r="I38" s="14">
        <v>89310028</v>
      </c>
      <c r="J38" s="51"/>
      <c r="K38" s="14">
        <v>0</v>
      </c>
      <c r="L38" s="51"/>
      <c r="M38" s="14">
        <v>0</v>
      </c>
    </row>
    <row r="39" spans="1:18" s="18" customFormat="1" ht="22.5" customHeight="1">
      <c r="A39" s="1" t="s">
        <v>80</v>
      </c>
      <c r="D39" s="51"/>
      <c r="E39" s="125"/>
      <c r="F39" s="51"/>
      <c r="G39" s="14">
        <v>-539984393</v>
      </c>
      <c r="H39" s="51"/>
      <c r="I39" s="14">
        <v>-134871611</v>
      </c>
      <c r="J39" s="51"/>
      <c r="K39" s="14">
        <v>2003510</v>
      </c>
      <c r="L39" s="51"/>
      <c r="M39" s="14">
        <v>7749340</v>
      </c>
      <c r="P39" s="39"/>
      <c r="R39" s="86"/>
    </row>
    <row r="40" spans="1:18" s="18" customFormat="1" ht="22.5" customHeight="1">
      <c r="A40" s="1" t="s">
        <v>186</v>
      </c>
      <c r="D40" s="51"/>
      <c r="E40" s="125"/>
      <c r="F40" s="51"/>
      <c r="G40" s="14">
        <v>-621946123</v>
      </c>
      <c r="H40" s="51"/>
      <c r="I40" s="14">
        <v>-771252737</v>
      </c>
      <c r="J40" s="51"/>
      <c r="K40" s="14">
        <v>0</v>
      </c>
      <c r="L40" s="51"/>
      <c r="M40" s="14">
        <v>0</v>
      </c>
    </row>
    <row r="41" spans="1:18" s="18" customFormat="1" ht="22.5" customHeight="1">
      <c r="A41" s="1" t="s">
        <v>106</v>
      </c>
      <c r="D41" s="51"/>
      <c r="E41" s="125"/>
      <c r="F41" s="51"/>
      <c r="G41" s="14">
        <v>155295264</v>
      </c>
      <c r="H41" s="51"/>
      <c r="I41" s="14">
        <v>35011501</v>
      </c>
      <c r="J41" s="51"/>
      <c r="K41" s="14">
        <v>-76440545</v>
      </c>
      <c r="L41" s="51"/>
      <c r="M41" s="14">
        <v>125128647</v>
      </c>
      <c r="P41" s="39"/>
      <c r="Q41" s="39"/>
    </row>
    <row r="42" spans="1:18" s="18" customFormat="1" ht="22.5" customHeight="1">
      <c r="A42" s="1" t="s">
        <v>266</v>
      </c>
      <c r="D42" s="51"/>
      <c r="E42" s="125"/>
      <c r="F42" s="51"/>
      <c r="G42" s="14">
        <v>58301182</v>
      </c>
      <c r="H42" s="51"/>
      <c r="I42" s="14">
        <v>-131910589</v>
      </c>
      <c r="J42" s="51"/>
      <c r="K42" s="14">
        <v>-1202053</v>
      </c>
      <c r="L42" s="51"/>
      <c r="M42" s="14">
        <v>1195443</v>
      </c>
      <c r="P42" s="39"/>
    </row>
    <row r="43" spans="1:18" s="18" customFormat="1" ht="22.5" customHeight="1">
      <c r="A43" s="1" t="s">
        <v>127</v>
      </c>
      <c r="D43" s="106"/>
      <c r="E43" s="125"/>
      <c r="F43" s="106"/>
      <c r="G43" s="14">
        <v>21824943</v>
      </c>
      <c r="H43" s="106"/>
      <c r="I43" s="14">
        <v>3320930</v>
      </c>
      <c r="J43" s="106"/>
      <c r="K43" s="14">
        <v>13071564</v>
      </c>
      <c r="L43" s="106"/>
      <c r="M43" s="14">
        <v>5384680</v>
      </c>
      <c r="P43" s="39"/>
      <c r="Q43" s="39"/>
    </row>
    <row r="44" spans="1:18" s="18" customFormat="1" ht="22.5" customHeight="1">
      <c r="A44" s="1" t="s">
        <v>109</v>
      </c>
      <c r="D44" s="106"/>
      <c r="E44" s="125"/>
      <c r="F44" s="106"/>
      <c r="G44" s="82">
        <v>21099367</v>
      </c>
      <c r="H44" s="106"/>
      <c r="I44" s="82">
        <v>24776893</v>
      </c>
      <c r="J44" s="106"/>
      <c r="K44" s="82">
        <v>0</v>
      </c>
      <c r="L44" s="106"/>
      <c r="M44" s="82">
        <v>0</v>
      </c>
    </row>
    <row r="45" spans="1:18" s="18" customFormat="1" ht="22.5" customHeight="1">
      <c r="A45" s="18" t="s">
        <v>125</v>
      </c>
      <c r="D45" s="106"/>
      <c r="E45" s="125"/>
      <c r="F45" s="106"/>
      <c r="G45" s="14">
        <f>SUM(G31:G44)</f>
        <v>6324201839</v>
      </c>
      <c r="H45" s="106"/>
      <c r="I45" s="14">
        <f>SUM(I31:I44)</f>
        <v>8180476889</v>
      </c>
      <c r="J45" s="106"/>
      <c r="K45" s="14">
        <f>SUM(K31:K44)</f>
        <v>-527767503</v>
      </c>
      <c r="L45" s="106"/>
      <c r="M45" s="14">
        <f>SUM(M31:M44)</f>
        <v>-476607487</v>
      </c>
    </row>
    <row r="46" spans="1:18" s="18" customFormat="1" ht="22.5" customHeight="1">
      <c r="A46" s="1" t="s">
        <v>260</v>
      </c>
      <c r="D46" s="106"/>
      <c r="E46" s="125"/>
      <c r="F46" s="106"/>
      <c r="G46" s="14">
        <v>-734949383</v>
      </c>
      <c r="H46" s="106"/>
      <c r="I46" s="14">
        <v>-1011912705</v>
      </c>
      <c r="J46" s="106"/>
      <c r="K46" s="14">
        <v>-964661</v>
      </c>
      <c r="L46" s="106"/>
      <c r="M46" s="14">
        <v>-3298465</v>
      </c>
    </row>
    <row r="47" spans="1:18" s="19" customFormat="1" ht="22.5" customHeight="1">
      <c r="A47" s="19" t="s">
        <v>126</v>
      </c>
      <c r="D47" s="36"/>
      <c r="E47" s="125"/>
      <c r="F47" s="36"/>
      <c r="G47" s="79">
        <f>SUM(G45:G46)</f>
        <v>5589252456</v>
      </c>
      <c r="H47" s="36"/>
      <c r="I47" s="79">
        <f>SUM(I45:I46)</f>
        <v>7168564184</v>
      </c>
      <c r="J47" s="36"/>
      <c r="K47" s="79">
        <f>SUM(K45:K46)</f>
        <v>-528732164</v>
      </c>
      <c r="L47" s="36"/>
      <c r="M47" s="79">
        <f>SUM(M45:M46)</f>
        <v>-479905952</v>
      </c>
    </row>
    <row r="48" spans="1:18" s="52" customFormat="1" ht="10" customHeight="1">
      <c r="A48" s="108"/>
      <c r="B48" s="108"/>
      <c r="C48" s="108"/>
      <c r="D48" s="104"/>
      <c r="E48" s="36"/>
      <c r="F48" s="104"/>
      <c r="G48" s="108"/>
      <c r="H48" s="104"/>
      <c r="I48" s="108"/>
      <c r="J48" s="104"/>
      <c r="K48" s="108"/>
      <c r="L48" s="104"/>
      <c r="M48" s="108"/>
    </row>
    <row r="49" spans="1:18" s="18" customFormat="1" ht="22.5" customHeight="1">
      <c r="A49" s="130" t="s">
        <v>184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</row>
    <row r="50" spans="1:18" s="18" customFormat="1" ht="22" customHeight="1">
      <c r="A50" s="141" t="s">
        <v>224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</row>
    <row r="51" spans="1:18" s="52" customFormat="1" ht="9" customHeight="1">
      <c r="A51" s="108"/>
      <c r="B51" s="108"/>
      <c r="C51" s="108"/>
      <c r="D51" s="104"/>
      <c r="E51" s="36"/>
      <c r="F51" s="104"/>
      <c r="G51" s="108"/>
      <c r="H51" s="104"/>
      <c r="I51" s="108"/>
      <c r="J51" s="104"/>
      <c r="K51" s="108"/>
      <c r="L51" s="104"/>
      <c r="M51" s="108"/>
    </row>
    <row r="52" spans="1:18" s="18" customFormat="1" ht="22.5" customHeight="1">
      <c r="A52" s="28"/>
      <c r="B52" s="28"/>
      <c r="C52" s="28"/>
      <c r="D52" s="105"/>
      <c r="E52" s="125"/>
      <c r="F52" s="105"/>
      <c r="G52" s="131" t="s">
        <v>1</v>
      </c>
      <c r="H52" s="131"/>
      <c r="I52" s="131"/>
      <c r="J52" s="105"/>
      <c r="K52" s="131" t="s">
        <v>2</v>
      </c>
      <c r="L52" s="131"/>
      <c r="M52" s="131"/>
    </row>
    <row r="53" spans="1:18" s="18" customFormat="1" ht="22.5" customHeight="1">
      <c r="A53" s="28"/>
      <c r="B53" s="28"/>
      <c r="C53" s="28"/>
      <c r="D53" s="105"/>
      <c r="E53" s="125"/>
      <c r="F53" s="105"/>
      <c r="G53" s="135" t="s">
        <v>209</v>
      </c>
      <c r="H53" s="135"/>
      <c r="I53" s="135"/>
      <c r="J53" s="105"/>
      <c r="K53" s="135" t="s">
        <v>209</v>
      </c>
      <c r="L53" s="135"/>
      <c r="M53" s="135"/>
    </row>
    <row r="54" spans="1:18" s="18" customFormat="1" ht="22.5" customHeight="1">
      <c r="A54" s="28"/>
      <c r="B54" s="28"/>
      <c r="C54" s="28"/>
      <c r="D54" s="8"/>
      <c r="E54" s="7" t="s">
        <v>5</v>
      </c>
      <c r="F54" s="8"/>
      <c r="G54" s="8" t="s">
        <v>185</v>
      </c>
      <c r="H54" s="8"/>
      <c r="I54" s="8" t="s">
        <v>142</v>
      </c>
      <c r="J54" s="8"/>
      <c r="K54" s="8" t="s">
        <v>185</v>
      </c>
      <c r="L54" s="8"/>
      <c r="M54" s="8" t="s">
        <v>142</v>
      </c>
    </row>
    <row r="55" spans="1:18" s="18" customFormat="1" ht="22.5" customHeight="1">
      <c r="A55" s="28"/>
      <c r="B55" s="28"/>
      <c r="C55" s="28"/>
      <c r="D55" s="105"/>
      <c r="E55" s="125"/>
      <c r="F55" s="105"/>
      <c r="G55" s="132" t="s">
        <v>208</v>
      </c>
      <c r="H55" s="132"/>
      <c r="I55" s="132"/>
      <c r="J55" s="132"/>
      <c r="K55" s="132"/>
      <c r="L55" s="132"/>
      <c r="M55" s="132"/>
    </row>
    <row r="56" spans="1:18" s="18" customFormat="1" ht="22.5" customHeight="1">
      <c r="A56" s="35" t="s">
        <v>81</v>
      </c>
      <c r="D56" s="51"/>
      <c r="E56" s="125"/>
      <c r="F56" s="51"/>
      <c r="G56" s="14"/>
      <c r="H56" s="51"/>
      <c r="I56" s="14"/>
      <c r="J56" s="51"/>
      <c r="K56" s="14"/>
      <c r="L56" s="51"/>
      <c r="M56" s="14"/>
    </row>
    <row r="57" spans="1:18" s="18" customFormat="1" ht="22.5" customHeight="1">
      <c r="A57" s="18" t="s">
        <v>251</v>
      </c>
      <c r="E57" s="125" t="s">
        <v>253</v>
      </c>
      <c r="G57" s="14">
        <v>-1977100386</v>
      </c>
      <c r="I57" s="14">
        <v>0</v>
      </c>
      <c r="K57" s="14">
        <v>-1998400000</v>
      </c>
      <c r="M57" s="14">
        <v>0</v>
      </c>
      <c r="P57" s="39"/>
    </row>
    <row r="58" spans="1:18" s="18" customFormat="1" ht="22.5" customHeight="1">
      <c r="A58" s="18" t="s">
        <v>257</v>
      </c>
      <c r="E58" s="125">
        <v>13</v>
      </c>
      <c r="G58" s="14">
        <v>0</v>
      </c>
      <c r="I58" s="14">
        <v>0</v>
      </c>
      <c r="K58" s="14">
        <v>-4000000</v>
      </c>
      <c r="M58" s="14">
        <v>0</v>
      </c>
      <c r="P58" s="39"/>
    </row>
    <row r="59" spans="1:18" s="18" customFormat="1" ht="22.5" customHeight="1">
      <c r="A59" s="18" t="s">
        <v>177</v>
      </c>
      <c r="D59" s="51"/>
      <c r="E59" s="125"/>
      <c r="F59" s="51"/>
      <c r="G59" s="14">
        <v>0</v>
      </c>
      <c r="H59" s="51"/>
      <c r="I59" s="14">
        <v>-343617447</v>
      </c>
      <c r="J59" s="51"/>
      <c r="K59" s="14">
        <v>0</v>
      </c>
      <c r="L59" s="51"/>
      <c r="M59" s="14">
        <v>0</v>
      </c>
    </row>
    <row r="60" spans="1:18" s="18" customFormat="1" ht="22.5" customHeight="1">
      <c r="A60" s="18" t="s">
        <v>236</v>
      </c>
      <c r="E60" s="125"/>
      <c r="G60" s="14">
        <v>-2162292177</v>
      </c>
      <c r="I60" s="14">
        <v>-1202965746</v>
      </c>
      <c r="K60" s="14">
        <v>289664127</v>
      </c>
      <c r="M60" s="14">
        <v>222034255</v>
      </c>
      <c r="O60" s="120"/>
      <c r="P60" s="39"/>
    </row>
    <row r="61" spans="1:18" s="18" customFormat="1" ht="22.5" customHeight="1">
      <c r="A61" s="18" t="s">
        <v>128</v>
      </c>
      <c r="E61" s="125">
        <v>6</v>
      </c>
      <c r="G61" s="14">
        <v>0</v>
      </c>
      <c r="I61" s="14">
        <v>0</v>
      </c>
      <c r="K61" s="14">
        <v>100000000</v>
      </c>
      <c r="M61" s="14">
        <v>10510000000</v>
      </c>
      <c r="O61" s="120"/>
    </row>
    <row r="62" spans="1:18" s="18" customFormat="1" ht="22.5" customHeight="1">
      <c r="A62" s="18" t="s">
        <v>12</v>
      </c>
      <c r="E62" s="125">
        <v>6</v>
      </c>
      <c r="G62" s="14">
        <v>0</v>
      </c>
      <c r="I62" s="14">
        <v>0</v>
      </c>
      <c r="K62" s="14">
        <v>-220000000</v>
      </c>
      <c r="M62" s="14">
        <v>-7780000000</v>
      </c>
      <c r="O62" s="120"/>
    </row>
    <row r="63" spans="1:18" s="18" customFormat="1" ht="22.5" customHeight="1">
      <c r="A63" s="18" t="s">
        <v>130</v>
      </c>
      <c r="E63" s="125">
        <v>6</v>
      </c>
      <c r="G63" s="14">
        <v>0</v>
      </c>
      <c r="I63" s="14">
        <v>0</v>
      </c>
      <c r="K63" s="14">
        <v>161000000</v>
      </c>
      <c r="M63" s="14">
        <v>32722253</v>
      </c>
      <c r="O63" s="121"/>
      <c r="P63" s="39"/>
      <c r="R63" s="86"/>
    </row>
    <row r="64" spans="1:18" s="18" customFormat="1" ht="22.5" customHeight="1">
      <c r="A64" s="18" t="s">
        <v>13</v>
      </c>
      <c r="E64" s="125">
        <v>6</v>
      </c>
      <c r="G64" s="14">
        <v>-507524941</v>
      </c>
      <c r="I64" s="14">
        <v>0</v>
      </c>
      <c r="K64" s="14">
        <v>-667721521</v>
      </c>
      <c r="M64" s="14">
        <v>0</v>
      </c>
      <c r="P64" s="39"/>
      <c r="R64" s="86"/>
    </row>
    <row r="65" spans="1:16" s="18" customFormat="1" ht="22.5" customHeight="1">
      <c r="A65" s="18" t="s">
        <v>207</v>
      </c>
      <c r="E65" s="125"/>
      <c r="G65" s="14">
        <v>2077131</v>
      </c>
      <c r="I65" s="14">
        <v>0</v>
      </c>
      <c r="K65" s="14">
        <v>2077131</v>
      </c>
      <c r="M65" s="14">
        <v>0</v>
      </c>
      <c r="P65" s="39"/>
    </row>
    <row r="66" spans="1:16" s="18" customFormat="1" ht="22.5" customHeight="1">
      <c r="A66" s="18" t="s">
        <v>250</v>
      </c>
      <c r="E66" s="125">
        <v>12</v>
      </c>
      <c r="G66" s="14">
        <v>-1173479571</v>
      </c>
      <c r="I66" s="14">
        <v>0</v>
      </c>
      <c r="K66" s="14">
        <v>0</v>
      </c>
      <c r="M66" s="14">
        <v>0</v>
      </c>
      <c r="P66" s="39"/>
    </row>
    <row r="67" spans="1:16" s="18" customFormat="1" ht="22.5" customHeight="1">
      <c r="A67" s="18" t="s">
        <v>152</v>
      </c>
      <c r="E67" s="125">
        <v>12</v>
      </c>
      <c r="G67" s="14">
        <v>-582612704</v>
      </c>
      <c r="I67" s="14">
        <v>-3071288172</v>
      </c>
      <c r="K67" s="14">
        <v>-263898117</v>
      </c>
      <c r="M67" s="14">
        <v>-372718931</v>
      </c>
      <c r="P67" s="39"/>
    </row>
    <row r="68" spans="1:16" s="18" customFormat="1" ht="22.5" customHeight="1">
      <c r="A68" s="18" t="s">
        <v>153</v>
      </c>
      <c r="E68" s="125">
        <v>14</v>
      </c>
      <c r="G68" s="14">
        <v>0</v>
      </c>
      <c r="I68" s="14">
        <v>-1680000000</v>
      </c>
      <c r="K68" s="14">
        <v>0</v>
      </c>
      <c r="M68" s="14">
        <v>-1680000000</v>
      </c>
    </row>
    <row r="69" spans="1:16" s="18" customFormat="1" ht="22.5" customHeight="1">
      <c r="A69" s="18" t="s">
        <v>261</v>
      </c>
      <c r="E69" s="125">
        <v>15</v>
      </c>
      <c r="G69" s="14">
        <v>194697320</v>
      </c>
      <c r="I69" s="14">
        <v>-69988190</v>
      </c>
      <c r="K69" s="14">
        <v>0</v>
      </c>
      <c r="M69" s="14">
        <v>0</v>
      </c>
    </row>
    <row r="70" spans="1:16" s="18" customFormat="1" ht="22.5" customHeight="1">
      <c r="A70" s="18" t="s">
        <v>267</v>
      </c>
      <c r="E70" s="125"/>
      <c r="G70" s="14">
        <v>0</v>
      </c>
      <c r="I70" s="14">
        <v>-30000000</v>
      </c>
      <c r="K70" s="14">
        <v>0</v>
      </c>
      <c r="M70" s="14">
        <v>-30000000</v>
      </c>
    </row>
    <row r="71" spans="1:16" s="18" customFormat="1" ht="22.5" customHeight="1">
      <c r="A71" s="1" t="s">
        <v>204</v>
      </c>
      <c r="G71" s="14">
        <v>-18042347</v>
      </c>
      <c r="I71" s="14">
        <v>0</v>
      </c>
      <c r="K71" s="14">
        <v>0</v>
      </c>
      <c r="M71" s="14">
        <v>0</v>
      </c>
      <c r="O71" s="98"/>
      <c r="P71" s="39"/>
    </row>
    <row r="72" spans="1:16" s="18" customFormat="1" ht="22.5" customHeight="1">
      <c r="A72" s="18" t="s">
        <v>154</v>
      </c>
      <c r="E72" s="125"/>
      <c r="G72" s="14">
        <v>11302</v>
      </c>
      <c r="I72" s="14">
        <v>6363043</v>
      </c>
      <c r="K72" s="14">
        <v>10023</v>
      </c>
      <c r="M72" s="14">
        <v>0</v>
      </c>
    </row>
    <row r="73" spans="1:16" s="18" customFormat="1" ht="22.5" customHeight="1">
      <c r="A73" s="1" t="s">
        <v>258</v>
      </c>
      <c r="G73" s="14">
        <v>-2441871548</v>
      </c>
      <c r="I73" s="14">
        <v>-5383365509</v>
      </c>
      <c r="K73" s="14">
        <v>-10784631</v>
      </c>
      <c r="M73" s="14">
        <v>-3930050</v>
      </c>
      <c r="P73" s="39"/>
    </row>
    <row r="74" spans="1:16" s="18" customFormat="1" ht="22.5" customHeight="1">
      <c r="A74" s="1" t="s">
        <v>129</v>
      </c>
      <c r="G74" s="14">
        <v>-1784509</v>
      </c>
      <c r="I74" s="14">
        <v>-7344660</v>
      </c>
      <c r="K74" s="14">
        <v>-315000</v>
      </c>
      <c r="M74" s="14">
        <v>-3315400</v>
      </c>
      <c r="P74" s="39"/>
    </row>
    <row r="75" spans="1:16" s="18" customFormat="1" ht="22.5" customHeight="1">
      <c r="A75" s="1" t="s">
        <v>83</v>
      </c>
      <c r="G75" s="14">
        <v>3716587334</v>
      </c>
      <c r="I75" s="14">
        <v>2568129010</v>
      </c>
      <c r="K75" s="14">
        <v>3405449871</v>
      </c>
      <c r="M75" s="14">
        <v>3511118488</v>
      </c>
      <c r="P75" s="39"/>
    </row>
    <row r="76" spans="1:16" s="18" customFormat="1" ht="22.5" customHeight="1">
      <c r="A76" s="1" t="s">
        <v>82</v>
      </c>
      <c r="G76" s="14">
        <v>201730404</v>
      </c>
      <c r="I76" s="14">
        <v>198941389</v>
      </c>
      <c r="K76" s="14">
        <v>138557578</v>
      </c>
      <c r="M76" s="14">
        <v>169339656</v>
      </c>
      <c r="P76" s="39"/>
    </row>
    <row r="77" spans="1:16" s="19" customFormat="1" ht="22.5" customHeight="1">
      <c r="A77" s="16" t="s">
        <v>131</v>
      </c>
      <c r="D77" s="36"/>
      <c r="E77" s="125"/>
      <c r="F77" s="36"/>
      <c r="G77" s="79">
        <f>SUM(G57:G76)</f>
        <v>-4749604692</v>
      </c>
      <c r="H77" s="36"/>
      <c r="I77" s="79">
        <f>SUM(I57:I76)</f>
        <v>-9015136282</v>
      </c>
      <c r="J77" s="36"/>
      <c r="K77" s="79">
        <f>SUM(K57:K76)</f>
        <v>931639461</v>
      </c>
      <c r="L77" s="36"/>
      <c r="M77" s="79">
        <f>SUM(M57:M76)</f>
        <v>4575250271</v>
      </c>
    </row>
    <row r="78" spans="1:16" s="52" customFormat="1" ht="9" customHeight="1">
      <c r="A78" s="108"/>
      <c r="B78" s="108"/>
      <c r="C78" s="108"/>
      <c r="D78" s="104"/>
      <c r="E78" s="36"/>
      <c r="F78" s="104"/>
      <c r="G78" s="108"/>
      <c r="H78" s="104"/>
      <c r="I78" s="108"/>
      <c r="J78" s="104"/>
      <c r="K78" s="108"/>
      <c r="L78" s="104"/>
      <c r="M78" s="108"/>
    </row>
    <row r="79" spans="1:16" s="18" customFormat="1" ht="22.5" customHeight="1">
      <c r="A79" s="35" t="s">
        <v>84</v>
      </c>
      <c r="D79" s="51"/>
      <c r="E79" s="125"/>
      <c r="F79" s="51"/>
      <c r="G79" s="14"/>
      <c r="H79" s="51"/>
      <c r="I79" s="14"/>
      <c r="J79" s="51"/>
      <c r="K79" s="14"/>
      <c r="L79" s="51"/>
      <c r="M79" s="14"/>
    </row>
    <row r="80" spans="1:16" s="18" customFormat="1" ht="22.5" customHeight="1">
      <c r="A80" s="45" t="s">
        <v>87</v>
      </c>
      <c r="D80" s="51"/>
      <c r="E80" s="125"/>
      <c r="F80" s="51"/>
      <c r="G80" s="14">
        <v>1376635500</v>
      </c>
      <c r="H80" s="51"/>
      <c r="I80" s="14">
        <v>0</v>
      </c>
      <c r="J80" s="51"/>
      <c r="K80" s="14">
        <v>0</v>
      </c>
      <c r="L80" s="51"/>
      <c r="M80" s="14">
        <v>0</v>
      </c>
    </row>
    <row r="81" spans="1:16" s="18" customFormat="1" ht="22.5" customHeight="1">
      <c r="A81" s="45" t="s">
        <v>262</v>
      </c>
      <c r="D81" s="51"/>
      <c r="E81" s="125"/>
      <c r="F81" s="51"/>
      <c r="G81" s="14">
        <v>-755582500</v>
      </c>
      <c r="H81" s="51"/>
      <c r="I81" s="14">
        <v>0</v>
      </c>
      <c r="J81" s="51"/>
      <c r="K81" s="14">
        <v>0</v>
      </c>
      <c r="L81" s="51"/>
      <c r="M81" s="14">
        <v>0</v>
      </c>
    </row>
    <row r="82" spans="1:16" s="18" customFormat="1" ht="22.5" customHeight="1">
      <c r="A82" s="45" t="s">
        <v>141</v>
      </c>
      <c r="E82" s="125"/>
      <c r="G82" s="14">
        <v>1200880439</v>
      </c>
      <c r="I82" s="14">
        <v>11854067364</v>
      </c>
      <c r="K82" s="14">
        <v>0</v>
      </c>
      <c r="M82" s="14">
        <v>0</v>
      </c>
    </row>
    <row r="83" spans="1:16" s="18" customFormat="1" ht="22.5" customHeight="1">
      <c r="A83" s="129" t="s">
        <v>168</v>
      </c>
      <c r="B83" s="129"/>
      <c r="C83" s="129"/>
      <c r="E83" s="125"/>
      <c r="G83" s="14">
        <v>-965541724</v>
      </c>
      <c r="I83" s="14">
        <v>-2449689806</v>
      </c>
      <c r="K83" s="14">
        <v>0</v>
      </c>
      <c r="M83" s="14">
        <v>0</v>
      </c>
    </row>
    <row r="84" spans="1:16" s="18" customFormat="1" ht="22.5" customHeight="1">
      <c r="A84" s="129" t="s">
        <v>156</v>
      </c>
      <c r="B84" s="129"/>
      <c r="C84" s="129"/>
      <c r="E84" s="125"/>
      <c r="G84" s="14">
        <v>0</v>
      </c>
      <c r="I84" s="14">
        <v>-950432881</v>
      </c>
      <c r="K84" s="14">
        <v>0</v>
      </c>
      <c r="M84" s="14">
        <v>0</v>
      </c>
    </row>
    <row r="85" spans="1:16" s="18" customFormat="1" ht="22.5" customHeight="1">
      <c r="A85" s="45" t="s">
        <v>155</v>
      </c>
      <c r="B85" s="129"/>
      <c r="C85" s="129"/>
      <c r="E85" s="125"/>
      <c r="G85" s="14">
        <v>0</v>
      </c>
      <c r="I85" s="14">
        <v>9375570283</v>
      </c>
      <c r="K85" s="14">
        <v>0</v>
      </c>
      <c r="M85" s="14">
        <v>0</v>
      </c>
    </row>
    <row r="86" spans="1:16" s="18" customFormat="1" ht="22.5" customHeight="1">
      <c r="A86" s="45" t="s">
        <v>176</v>
      </c>
      <c r="B86" s="129"/>
      <c r="C86" s="129"/>
      <c r="E86" s="125"/>
      <c r="G86" s="14">
        <v>0</v>
      </c>
      <c r="I86" s="14">
        <v>-33774118</v>
      </c>
      <c r="K86" s="14">
        <v>0</v>
      </c>
      <c r="M86" s="14">
        <v>0</v>
      </c>
    </row>
    <row r="87" spans="1:16" s="18" customFormat="1" ht="22.5" customHeight="1">
      <c r="A87" s="45" t="s">
        <v>205</v>
      </c>
      <c r="B87" s="129"/>
      <c r="C87" s="129"/>
      <c r="E87" s="125"/>
      <c r="G87" s="14">
        <v>-3407832300</v>
      </c>
      <c r="I87" s="14">
        <v>0</v>
      </c>
      <c r="K87" s="14">
        <v>0</v>
      </c>
      <c r="M87" s="14">
        <v>0</v>
      </c>
    </row>
    <row r="88" spans="1:16" s="18" customFormat="1" ht="22.5" customHeight="1">
      <c r="A88" s="45" t="s">
        <v>165</v>
      </c>
      <c r="B88" s="50"/>
      <c r="C88" s="50"/>
      <c r="E88" s="127"/>
      <c r="G88" s="14">
        <v>0</v>
      </c>
      <c r="I88" s="14">
        <v>-6112471580</v>
      </c>
      <c r="K88" s="14">
        <v>0</v>
      </c>
      <c r="M88" s="14">
        <v>0</v>
      </c>
    </row>
    <row r="89" spans="1:16" s="18" customFormat="1" ht="22.5" customHeight="1">
      <c r="A89" s="45" t="s">
        <v>178</v>
      </c>
      <c r="B89" s="50"/>
      <c r="C89" s="50"/>
      <c r="E89" s="127"/>
      <c r="G89" s="14">
        <v>0</v>
      </c>
      <c r="I89" s="14">
        <v>-3058600602</v>
      </c>
      <c r="K89" s="14">
        <v>0</v>
      </c>
      <c r="M89" s="14">
        <v>0</v>
      </c>
    </row>
    <row r="90" spans="1:16" s="18" customFormat="1" ht="22.5" customHeight="1">
      <c r="A90" s="45" t="s">
        <v>269</v>
      </c>
      <c r="E90" s="127"/>
      <c r="G90" s="14">
        <v>-857950</v>
      </c>
      <c r="I90" s="14">
        <v>-1244834</v>
      </c>
      <c r="K90" s="14">
        <v>0</v>
      </c>
      <c r="M90" s="14">
        <v>0</v>
      </c>
      <c r="O90" s="98"/>
    </row>
    <row r="91" spans="1:16" s="18" customFormat="1" ht="22.5" customHeight="1">
      <c r="A91" s="45" t="s">
        <v>86</v>
      </c>
      <c r="E91" s="125"/>
      <c r="G91" s="14">
        <v>-3479780179</v>
      </c>
      <c r="I91" s="14">
        <v>-3479191771</v>
      </c>
      <c r="K91" s="14">
        <v>-3479780179</v>
      </c>
      <c r="M91" s="14">
        <v>-3479191771</v>
      </c>
      <c r="P91" s="39"/>
    </row>
    <row r="92" spans="1:16" s="18" customFormat="1" ht="22.5" customHeight="1">
      <c r="A92" s="18" t="s">
        <v>85</v>
      </c>
      <c r="E92" s="125"/>
      <c r="G92" s="14">
        <v>-1402061328</v>
      </c>
      <c r="I92" s="14">
        <v>-1354409942</v>
      </c>
      <c r="K92" s="14">
        <v>0</v>
      </c>
      <c r="M92" s="14">
        <v>0</v>
      </c>
    </row>
    <row r="93" spans="1:16" s="19" customFormat="1" ht="22.5" customHeight="1">
      <c r="A93" s="16" t="s">
        <v>157</v>
      </c>
      <c r="D93" s="36"/>
      <c r="E93" s="36"/>
      <c r="F93" s="36"/>
      <c r="G93" s="64">
        <f>SUM(G80:G92)</f>
        <v>-7434140042</v>
      </c>
      <c r="H93" s="36"/>
      <c r="I93" s="64">
        <f>SUM(I80:I92)</f>
        <v>3789822113</v>
      </c>
      <c r="J93" s="36"/>
      <c r="K93" s="64">
        <f>SUM(K80:K92)</f>
        <v>-3479780179</v>
      </c>
      <c r="L93" s="36"/>
      <c r="M93" s="64">
        <f>SUM(M80:M92)</f>
        <v>-3479191771</v>
      </c>
    </row>
    <row r="94" spans="1:16" s="52" customFormat="1" ht="9" customHeight="1">
      <c r="A94" s="108"/>
      <c r="B94" s="108"/>
      <c r="C94" s="108"/>
      <c r="D94" s="104"/>
      <c r="E94" s="36"/>
      <c r="F94" s="104"/>
      <c r="G94" s="108"/>
      <c r="H94" s="104"/>
      <c r="I94" s="108"/>
      <c r="J94" s="104"/>
      <c r="K94" s="108"/>
      <c r="L94" s="104"/>
      <c r="M94" s="108"/>
    </row>
    <row r="95" spans="1:16" s="19" customFormat="1" ht="22.5" customHeight="1">
      <c r="A95" s="41" t="s">
        <v>202</v>
      </c>
      <c r="B95" s="43"/>
      <c r="D95" s="51"/>
      <c r="E95" s="125"/>
      <c r="F95" s="51"/>
      <c r="H95" s="51"/>
      <c r="J95" s="51"/>
      <c r="L95" s="51"/>
    </row>
    <row r="96" spans="1:16" s="19" customFormat="1" ht="22.5" customHeight="1">
      <c r="A96" s="41"/>
      <c r="B96" s="41" t="s">
        <v>132</v>
      </c>
      <c r="C96" s="41"/>
      <c r="D96" s="51"/>
      <c r="E96" s="125"/>
      <c r="F96" s="51"/>
      <c r="G96" s="14">
        <f>SUM(G47,G77,G93)</f>
        <v>-6594492278</v>
      </c>
      <c r="H96" s="51"/>
      <c r="I96" s="14">
        <f>SUM(I47,I77,I93)</f>
        <v>1943250015</v>
      </c>
      <c r="J96" s="14"/>
      <c r="K96" s="14">
        <f>SUM(K47,K77,K93)</f>
        <v>-3076872882</v>
      </c>
      <c r="L96" s="51"/>
      <c r="M96" s="14">
        <f>SUM(M47+M77+M93)</f>
        <v>616152548</v>
      </c>
    </row>
    <row r="97" spans="1:13" s="19" customFormat="1" ht="22.5" customHeight="1">
      <c r="A97" s="41" t="s">
        <v>268</v>
      </c>
      <c r="B97" s="41"/>
      <c r="C97" s="41"/>
      <c r="D97" s="51"/>
      <c r="E97" s="125"/>
      <c r="F97" s="51"/>
      <c r="G97" s="56">
        <v>-183591815</v>
      </c>
      <c r="H97" s="51"/>
      <c r="I97" s="56">
        <v>464539461</v>
      </c>
      <c r="J97" s="51"/>
      <c r="K97" s="56">
        <v>0</v>
      </c>
      <c r="L97" s="51"/>
      <c r="M97" s="56">
        <v>0</v>
      </c>
    </row>
    <row r="98" spans="1:13" s="19" customFormat="1" ht="22.5" customHeight="1">
      <c r="A98" s="43" t="s">
        <v>202</v>
      </c>
      <c r="B98" s="41"/>
      <c r="C98" s="41"/>
      <c r="D98" s="51"/>
      <c r="E98" s="125"/>
      <c r="F98" s="51"/>
      <c r="G98" s="59">
        <f>SUM(G96:G97)</f>
        <v>-6778084093</v>
      </c>
      <c r="H98" s="51"/>
      <c r="I98" s="59">
        <f>SUM(I96:I97)</f>
        <v>2407789476</v>
      </c>
      <c r="J98" s="51"/>
      <c r="K98" s="59">
        <f>SUM(K96:K97)</f>
        <v>-3076872882</v>
      </c>
      <c r="L98" s="51"/>
      <c r="M98" s="59">
        <f>SUM(M96:M97)</f>
        <v>616152548</v>
      </c>
    </row>
    <row r="99" spans="1:13" s="18" customFormat="1" ht="22.5" customHeight="1">
      <c r="A99" s="13" t="s">
        <v>225</v>
      </c>
      <c r="D99" s="106"/>
      <c r="E99" s="125"/>
      <c r="F99" s="106"/>
      <c r="G99" s="46">
        <v>11695247224</v>
      </c>
      <c r="H99" s="106"/>
      <c r="I99" s="46">
        <v>9287457748</v>
      </c>
      <c r="J99" s="106"/>
      <c r="K99" s="46">
        <v>4856977013</v>
      </c>
      <c r="L99" s="106"/>
      <c r="M99" s="46">
        <v>4240824465</v>
      </c>
    </row>
    <row r="100" spans="1:13" s="18" customFormat="1" ht="22.5" customHeight="1" thickBot="1">
      <c r="A100" s="16" t="s">
        <v>226</v>
      </c>
      <c r="B100" s="19"/>
      <c r="C100" s="19"/>
      <c r="D100" s="36"/>
      <c r="E100" s="36"/>
      <c r="F100" s="36"/>
      <c r="G100" s="80">
        <f>SUM(G98:G99)</f>
        <v>4917163131</v>
      </c>
      <c r="H100" s="36"/>
      <c r="I100" s="80">
        <f>SUM(I98:I99)</f>
        <v>11695247224</v>
      </c>
      <c r="J100" s="36"/>
      <c r="K100" s="80">
        <f>SUM(K98:K99)</f>
        <v>1780104131</v>
      </c>
      <c r="L100" s="36"/>
      <c r="M100" s="80">
        <f>SUM(M98:M99)</f>
        <v>4856977013</v>
      </c>
    </row>
    <row r="101" spans="1:13" s="52" customFormat="1" ht="9" customHeight="1" thickTop="1">
      <c r="A101" s="108"/>
      <c r="B101" s="108"/>
      <c r="C101" s="108"/>
      <c r="D101" s="104"/>
      <c r="E101" s="36"/>
      <c r="F101" s="104"/>
      <c r="G101" s="108"/>
      <c r="H101" s="104"/>
      <c r="I101" s="108"/>
      <c r="J101" s="104"/>
      <c r="K101" s="108"/>
      <c r="L101" s="104"/>
      <c r="M101" s="108"/>
    </row>
    <row r="103" spans="1:13" s="18" customFormat="1" ht="22.5" customHeight="1">
      <c r="E103" s="125"/>
      <c r="G103" s="14"/>
      <c r="I103" s="14"/>
      <c r="K103" s="14"/>
      <c r="M103" s="14"/>
    </row>
    <row r="104" spans="1:13" s="18" customFormat="1" ht="22.5" customHeight="1">
      <c r="E104" s="125"/>
      <c r="G104" s="14"/>
      <c r="I104" s="14"/>
      <c r="K104" s="14"/>
      <c r="M104" s="14"/>
    </row>
  </sheetData>
  <mergeCells count="14">
    <mergeCell ref="G53:I53"/>
    <mergeCell ref="K53:M53"/>
    <mergeCell ref="G55:M55"/>
    <mergeCell ref="G52:I52"/>
    <mergeCell ref="K52:M52"/>
    <mergeCell ref="G7:M7"/>
    <mergeCell ref="A49:M49"/>
    <mergeCell ref="A50:M50"/>
    <mergeCell ref="A1:M1"/>
    <mergeCell ref="A2:M2"/>
    <mergeCell ref="G4:I4"/>
    <mergeCell ref="K4:M4"/>
    <mergeCell ref="G5:I5"/>
    <mergeCell ref="K5:M5"/>
  </mergeCells>
  <pageMargins left="0.8" right="0.5" top="0.48" bottom="0.5" header="0.5" footer="0.25"/>
  <pageSetup paperSize="9" scale="65" firstPageNumber="15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 (7-9)</vt:lpstr>
      <vt:lpstr>PL (10)</vt:lpstr>
      <vt:lpstr>EQ-Consol YE-18 (11)</vt:lpstr>
      <vt:lpstr>EQ-Consol YE-19 (12)</vt:lpstr>
      <vt:lpstr>EQ-Separate YE-18 (13)</vt:lpstr>
      <vt:lpstr>EQ-Separate YE-19 (14)</vt:lpstr>
      <vt:lpstr>CF (15-16)</vt:lpstr>
      <vt:lpstr>'CF (15-16)'!Print_Area</vt:lpstr>
      <vt:lpstr>'EQ-Consol YE-18 (11)'!Print_Area</vt:lpstr>
      <vt:lpstr>'EQ-Consol YE-19 (12)'!Print_Area</vt:lpstr>
      <vt:lpstr>'EQ-Separate YE-18 (13)'!Print_Area</vt:lpstr>
      <vt:lpstr>'EQ-Separate YE-19 (14)'!Print_Area</vt:lpstr>
      <vt:lpstr>'PL (10)'!Print_Area</vt:lpstr>
      <vt:lpstr>'SFP (7-9)'!Print_Area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RATCH</cp:lastModifiedBy>
  <cp:lastPrinted>2020-02-17T05:08:52Z</cp:lastPrinted>
  <dcterms:created xsi:type="dcterms:W3CDTF">2013-10-27T05:22:12Z</dcterms:created>
  <dcterms:modified xsi:type="dcterms:W3CDTF">2020-02-18T15:00:23Z</dcterms:modified>
</cp:coreProperties>
</file>