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workbookProtection lockStructure="1"/>
  <bookViews>
    <workbookView xWindow="-105" yWindow="-105" windowWidth="19425" windowHeight="10425" tabRatio="621"/>
  </bookViews>
  <sheets>
    <sheet name="BS-2-3" sheetId="16" r:id="rId1"/>
    <sheet name="PL 3 M 4" sheetId="2" r:id="rId2"/>
    <sheet name="PL 9 M 5" sheetId="15" r:id="rId3"/>
    <sheet name="EQ Conso 18 6" sheetId="13" r:id="rId4"/>
    <sheet name="EQ Conso 19 7" sheetId="17" r:id="rId5"/>
    <sheet name="EQ Seperate 18 8" sheetId="14" r:id="rId6"/>
    <sheet name="EQ Seperate 19 9" sheetId="18" r:id="rId7"/>
    <sheet name="CF 10-11" sheetId="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197_2.3">[1]PR4!$B$1:$I$60</definedName>
    <definedName name="_Tax2">[2]Input!$D$19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 localSheetId="3">#REF!</definedName>
    <definedName name="a" localSheetId="5">#REF!</definedName>
    <definedName name="a" localSheetId="2">#REF!</definedName>
    <definedName name="a">#REF!</definedName>
    <definedName name="AHFS_LIAB">'[3]18.1'!$F$28</definedName>
    <definedName name="AnSheetStartDate">[4]Ass!$F$16</definedName>
    <definedName name="AS" localSheetId="3">#REF!</definedName>
    <definedName name="AS" localSheetId="5">#REF!</definedName>
    <definedName name="AS" localSheetId="2">#REF!</definedName>
    <definedName name="AS">#REF!</definedName>
    <definedName name="ASSOC_UNQUO">'[5]6.1'!$I$33</definedName>
    <definedName name="AVGPLJUL">'[6]Fx AUD'!$H$146</definedName>
    <definedName name="BE" localSheetId="3">#REF!</definedName>
    <definedName name="BE" localSheetId="5">#REF!</definedName>
    <definedName name="BE" localSheetId="2">#REF!</definedName>
    <definedName name="BE">#REF!</definedName>
    <definedName name="BORROW_STERM">'[3]15'!$I$19</definedName>
    <definedName name="BS" localSheetId="3">#REF!</definedName>
    <definedName name="BS" localSheetId="5">#REF!</definedName>
    <definedName name="BS" localSheetId="2">#REF!</definedName>
    <definedName name="BS">#REF!</definedName>
    <definedName name="BS_New" localSheetId="3">#REF!</definedName>
    <definedName name="BS_New" localSheetId="5">#REF!</definedName>
    <definedName name="BS_New" localSheetId="2">#REF!</definedName>
    <definedName name="BS_New">#REF!</definedName>
    <definedName name="BS_มิ.ย.54" localSheetId="3">#REF!</definedName>
    <definedName name="BS_มิ.ย.54" localSheetId="5">#REF!</definedName>
    <definedName name="BS_มิ.ย.54" localSheetId="2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 localSheetId="3">#REF!</definedName>
    <definedName name="current" localSheetId="5">#REF!</definedName>
    <definedName name="current" localSheetId="2">#REF!</definedName>
    <definedName name="current">#REF!</definedName>
    <definedName name="Data">[12]Active!$A$2</definedName>
    <definedName name="Data03" localSheetId="3">#REF!</definedName>
    <definedName name="Data03" localSheetId="5">#REF!</definedName>
    <definedName name="Data03" localSheetId="2">#REF!</definedName>
    <definedName name="Data03">#REF!</definedName>
    <definedName name="Data04" localSheetId="3">[13]Assump2yrs.!#REF!</definedName>
    <definedName name="Data04" localSheetId="5">[13]Assump2yrs.!#REF!</definedName>
    <definedName name="Data04" localSheetId="2">[13]Assump2yrs.!#REF!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 localSheetId="3">[15]Active!#REF!</definedName>
    <definedName name="df" localSheetId="5">[15]Active!#REF!</definedName>
    <definedName name="df" localSheetId="2">[15]Active!#REF!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 localSheetId="3">#REF!</definedName>
    <definedName name="Employee" localSheetId="5">#REF!</definedName>
    <definedName name="Employee" localSheetId="2">#REF!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 localSheetId="3">#REF!</definedName>
    <definedName name="l" localSheetId="5">#REF!</definedName>
    <definedName name="l" localSheetId="2">#REF!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 localSheetId="3">#REF!</definedName>
    <definedName name="lt" localSheetId="5">#REF!</definedName>
    <definedName name="lt" localSheetId="2">#REF!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 localSheetId="3">#REF!</definedName>
    <definedName name="MWh" localSheetId="5">#REF!</definedName>
    <definedName name="MWh" localSheetId="2">#REF!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 localSheetId="3">[15]Active!#REF!</definedName>
    <definedName name="PBO_Term" localSheetId="5">[15]Active!#REF!</definedName>
    <definedName name="PBO_Term" localSheetId="2">[15]Active!#REF!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'BS-2-3'!$A$1:$L$99</definedName>
    <definedName name="_xlnm.Print_Area" localSheetId="7">'CF 10-11'!$A$1:$K$104</definedName>
    <definedName name="_xlnm.Print_Area" localSheetId="3">'EQ Conso 18 6'!$A$1:$AC$32</definedName>
    <definedName name="_xlnm.Print_Area" localSheetId="4">'EQ Conso 19 7'!$A$1:$Y$27</definedName>
    <definedName name="_xlnm.Print_Area" localSheetId="5">'EQ Seperate 18 8'!$A$1:$R$24</definedName>
    <definedName name="_xlnm.Print_Area" localSheetId="6">'EQ Seperate 19 9'!$A$1:$R$24</definedName>
    <definedName name="_xlnm.Print_Area" localSheetId="1">'PL 3 M 4'!$A$1:$K$56</definedName>
    <definedName name="_xlnm.Print_Area" localSheetId="2">'PL 9 M 5'!$A$1:$K$59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 localSheetId="3">#REF!</definedName>
    <definedName name="Salary" localSheetId="5">#REF!</definedName>
    <definedName name="Salary" localSheetId="2">#REF!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14" i="17" l="1"/>
  <c r="K33" i="5" l="1"/>
  <c r="I33" i="5"/>
  <c r="I47" i="5" s="1"/>
  <c r="G33" i="5"/>
  <c r="E33" i="5"/>
  <c r="K80" i="5" l="1"/>
  <c r="I80" i="5"/>
  <c r="E80" i="5"/>
  <c r="G80" i="5"/>
  <c r="E96" i="5" l="1"/>
  <c r="W16" i="17" l="1"/>
  <c r="Y16" i="17" s="1"/>
  <c r="W14" i="17"/>
  <c r="K96" i="5" l="1"/>
  <c r="K47" i="5"/>
  <c r="K49" i="5" s="1"/>
  <c r="G96" i="5"/>
  <c r="G47" i="5"/>
  <c r="G49" i="5" s="1"/>
  <c r="K99" i="5" l="1"/>
  <c r="K101" i="5" s="1"/>
  <c r="K103" i="5" s="1"/>
  <c r="G99" i="5"/>
  <c r="G101" i="5" s="1"/>
  <c r="G103" i="5" s="1"/>
  <c r="P21" i="18"/>
  <c r="P23" i="18" s="1"/>
  <c r="N21" i="18"/>
  <c r="N23" i="18" s="1"/>
  <c r="L21" i="18"/>
  <c r="L23" i="18" s="1"/>
  <c r="J21" i="18"/>
  <c r="J23" i="18" s="1"/>
  <c r="H21" i="18"/>
  <c r="H23" i="18" s="1"/>
  <c r="F21" i="18"/>
  <c r="F23" i="18" s="1"/>
  <c r="R20" i="18"/>
  <c r="R19" i="18"/>
  <c r="R16" i="18"/>
  <c r="R14" i="18"/>
  <c r="U24" i="17"/>
  <c r="S24" i="17"/>
  <c r="Q24" i="17"/>
  <c r="O24" i="17"/>
  <c r="M24" i="17"/>
  <c r="K24" i="17"/>
  <c r="K26" i="17" s="1"/>
  <c r="J24" i="17"/>
  <c r="I24" i="17"/>
  <c r="H24" i="17"/>
  <c r="G24" i="17"/>
  <c r="F24" i="17"/>
  <c r="E24" i="17"/>
  <c r="Y23" i="17"/>
  <c r="W22" i="17"/>
  <c r="Y22" i="17" s="1"/>
  <c r="W19" i="17"/>
  <c r="Y19" i="17" s="1"/>
  <c r="U17" i="17"/>
  <c r="S17" i="17"/>
  <c r="Q17" i="17"/>
  <c r="O17" i="17"/>
  <c r="M17" i="17"/>
  <c r="K17" i="17"/>
  <c r="I17" i="17"/>
  <c r="I26" i="17" s="1"/>
  <c r="G17" i="17"/>
  <c r="E17" i="17"/>
  <c r="E26" i="17" s="1"/>
  <c r="W17" i="17"/>
  <c r="M26" i="17" l="1"/>
  <c r="G26" i="17"/>
  <c r="O26" i="17"/>
  <c r="U26" i="17"/>
  <c r="S26" i="17"/>
  <c r="Q26" i="17"/>
  <c r="R21" i="18"/>
  <c r="R23" i="18" s="1"/>
  <c r="W24" i="17"/>
  <c r="W26" i="17" s="1"/>
  <c r="Y24" i="17"/>
  <c r="K59" i="15"/>
  <c r="K57" i="15"/>
  <c r="K52" i="15"/>
  <c r="K44" i="15"/>
  <c r="K36" i="15"/>
  <c r="K14" i="15"/>
  <c r="K24" i="15" s="1"/>
  <c r="K26" i="15" s="1"/>
  <c r="G59" i="15"/>
  <c r="G57" i="15"/>
  <c r="G52" i="15"/>
  <c r="G44" i="15"/>
  <c r="G36" i="15"/>
  <c r="G14" i="15"/>
  <c r="G24" i="15" s="1"/>
  <c r="G26" i="15" s="1"/>
  <c r="G46" i="15" l="1"/>
  <c r="Y17" i="17"/>
  <c r="Y26" i="17" s="1"/>
  <c r="K46" i="15"/>
  <c r="K47" i="15" s="1"/>
  <c r="K56" i="2"/>
  <c r="K54" i="2"/>
  <c r="K49" i="2"/>
  <c r="K41" i="2"/>
  <c r="K36" i="2"/>
  <c r="K14" i="2"/>
  <c r="K24" i="2" s="1"/>
  <c r="K26" i="2" s="1"/>
  <c r="G56" i="2"/>
  <c r="G54" i="2"/>
  <c r="G49" i="2"/>
  <c r="G41" i="2"/>
  <c r="G36" i="2"/>
  <c r="G14" i="2"/>
  <c r="G24" i="2" s="1"/>
  <c r="G26" i="2" s="1"/>
  <c r="L96" i="16"/>
  <c r="J96" i="16"/>
  <c r="H96" i="16"/>
  <c r="F96" i="16"/>
  <c r="L80" i="16"/>
  <c r="J80" i="16"/>
  <c r="H80" i="16"/>
  <c r="F80" i="16"/>
  <c r="L70" i="16"/>
  <c r="J70" i="16"/>
  <c r="H70" i="16"/>
  <c r="H82" i="16" s="1"/>
  <c r="H98" i="16" s="1"/>
  <c r="F70" i="16"/>
  <c r="L45" i="16"/>
  <c r="J45" i="16"/>
  <c r="H45" i="16"/>
  <c r="F45" i="16"/>
  <c r="L25" i="16"/>
  <c r="L47" i="16" s="1"/>
  <c r="J25" i="16"/>
  <c r="H25" i="16"/>
  <c r="H47" i="16" s="1"/>
  <c r="F25" i="16"/>
  <c r="G47" i="15" l="1"/>
  <c r="L82" i="16"/>
  <c r="L98" i="16" s="1"/>
  <c r="J82" i="16"/>
  <c r="J98" i="16" s="1"/>
  <c r="G43" i="2"/>
  <c r="G44" i="2" s="1"/>
  <c r="K43" i="2"/>
  <c r="K44" i="2" s="1"/>
  <c r="F82" i="16"/>
  <c r="F98" i="16" s="1"/>
  <c r="J47" i="16"/>
  <c r="F47" i="16"/>
  <c r="R20" i="14" l="1"/>
  <c r="R19" i="14"/>
  <c r="R16" i="14"/>
  <c r="R14" i="14"/>
  <c r="W28" i="13"/>
  <c r="Y28" i="13" s="1"/>
  <c r="AC28" i="13" s="1"/>
  <c r="W27" i="13"/>
  <c r="AA24" i="13"/>
  <c r="W23" i="13"/>
  <c r="Y23" i="13" s="1"/>
  <c r="W20" i="13"/>
  <c r="Y20" i="13" s="1"/>
  <c r="W15" i="13"/>
  <c r="Y15" i="13" s="1"/>
  <c r="W14" i="13"/>
  <c r="Y14" i="13" s="1"/>
  <c r="W29" i="13" l="1"/>
  <c r="Y27" i="13"/>
  <c r="AC27" i="13" s="1"/>
  <c r="AC29" i="13" s="1"/>
  <c r="Y29" i="13"/>
  <c r="E57" i="15"/>
  <c r="E52" i="15"/>
  <c r="E36" i="15"/>
  <c r="E14" i="15"/>
  <c r="E24" i="15" s="1"/>
  <c r="E26" i="15" s="1"/>
  <c r="E41" i="2"/>
  <c r="E36" i="2"/>
  <c r="E14" i="2"/>
  <c r="E24" i="2" s="1"/>
  <c r="E26" i="2" s="1"/>
  <c r="E43" i="2" l="1"/>
  <c r="E44" i="2" s="1"/>
  <c r="AC14" i="13"/>
  <c r="E47" i="5"/>
  <c r="E49" i="5" s="1"/>
  <c r="E99" i="5" s="1"/>
  <c r="E101" i="5" s="1"/>
  <c r="I96" i="5"/>
  <c r="S29" i="13"/>
  <c r="U29" i="13"/>
  <c r="E24" i="13"/>
  <c r="U24" i="13"/>
  <c r="S24" i="13"/>
  <c r="O24" i="13"/>
  <c r="M24" i="13"/>
  <c r="Q24" i="13"/>
  <c r="K24" i="13"/>
  <c r="I24" i="13"/>
  <c r="G24" i="13"/>
  <c r="AC23" i="13"/>
  <c r="AC15" i="13"/>
  <c r="Q16" i="13"/>
  <c r="M29" i="13"/>
  <c r="Q29" i="13"/>
  <c r="M16" i="13"/>
  <c r="I36" i="2"/>
  <c r="AA16" i="13"/>
  <c r="U16" i="13"/>
  <c r="S16" i="13"/>
  <c r="O16" i="13"/>
  <c r="K16" i="13"/>
  <c r="I16" i="13"/>
  <c r="G16" i="13"/>
  <c r="E16" i="13"/>
  <c r="I59" i="15"/>
  <c r="E59" i="15"/>
  <c r="I57" i="15"/>
  <c r="I52" i="15"/>
  <c r="E44" i="15"/>
  <c r="E46" i="15" s="1"/>
  <c r="I36" i="15"/>
  <c r="I44" i="15"/>
  <c r="I14" i="15"/>
  <c r="I24" i="15" s="1"/>
  <c r="I26" i="15" s="1"/>
  <c r="I49" i="5"/>
  <c r="AA29" i="13"/>
  <c r="O29" i="13"/>
  <c r="P21" i="14"/>
  <c r="P23" i="14" s="1"/>
  <c r="L21" i="14"/>
  <c r="L23" i="14" s="1"/>
  <c r="J21" i="14"/>
  <c r="J23" i="14" s="1"/>
  <c r="H21" i="14"/>
  <c r="H23" i="14" s="1"/>
  <c r="F21" i="14"/>
  <c r="F23" i="14" s="1"/>
  <c r="K29" i="13"/>
  <c r="J29" i="13"/>
  <c r="I29" i="13"/>
  <c r="H29" i="13"/>
  <c r="G29" i="13"/>
  <c r="F29" i="13"/>
  <c r="E29" i="13"/>
  <c r="I56" i="2"/>
  <c r="E56" i="2"/>
  <c r="I54" i="2"/>
  <c r="E54" i="2"/>
  <c r="I49" i="2"/>
  <c r="E49" i="2"/>
  <c r="I14" i="2"/>
  <c r="I24" i="2" s="1"/>
  <c r="I26" i="2" s="1"/>
  <c r="W16" i="13"/>
  <c r="E47" i="15" l="1"/>
  <c r="I99" i="5"/>
  <c r="I101" i="5" s="1"/>
  <c r="I103" i="5" s="1"/>
  <c r="I31" i="13"/>
  <c r="K31" i="13"/>
  <c r="M31" i="13"/>
  <c r="AA31" i="13"/>
  <c r="E31" i="13"/>
  <c r="G31" i="13"/>
  <c r="I46" i="15"/>
  <c r="E103" i="5"/>
  <c r="S31" i="13"/>
  <c r="O31" i="13"/>
  <c r="Q31" i="13"/>
  <c r="U31" i="13"/>
  <c r="AC20" i="13"/>
  <c r="AC24" i="13" s="1"/>
  <c r="Y24" i="13"/>
  <c r="W24" i="13"/>
  <c r="AC16" i="13"/>
  <c r="Y16" i="13"/>
  <c r="I41" i="2"/>
  <c r="I43" i="2" s="1"/>
  <c r="I44" i="2" s="1"/>
  <c r="I47" i="15" l="1"/>
  <c r="Y31" i="13"/>
  <c r="W31" i="13"/>
  <c r="AC31" i="13"/>
  <c r="N21" i="14"/>
  <c r="N23" i="14" s="1"/>
  <c r="R21" i="14"/>
  <c r="R23" i="14" s="1"/>
</calcChain>
</file>

<file path=xl/sharedStrings.xml><?xml version="1.0" encoding="utf-8"?>
<sst xmlns="http://schemas.openxmlformats.org/spreadsheetml/2006/main" count="532" uniqueCount="269">
  <si>
    <t xml:space="preserve">Consolidated </t>
  </si>
  <si>
    <t>Separate</t>
  </si>
  <si>
    <t>financial statements</t>
  </si>
  <si>
    <t>Assets</t>
  </si>
  <si>
    <t>Note</t>
  </si>
  <si>
    <t>Current assets</t>
  </si>
  <si>
    <t>Cash and cash equivalents</t>
  </si>
  <si>
    <t>Current investments</t>
  </si>
  <si>
    <t>Spare parts and supplies</t>
  </si>
  <si>
    <t>Other current assets</t>
  </si>
  <si>
    <t>Total current assets</t>
  </si>
  <si>
    <t>Non-current assets</t>
  </si>
  <si>
    <t>Investments in subsidiaries</t>
  </si>
  <si>
    <t>Other long-term investments</t>
  </si>
  <si>
    <t>Long-term loans to related parties</t>
  </si>
  <si>
    <t>Property, plant and equipment</t>
  </si>
  <si>
    <t>Land for future development projects</t>
  </si>
  <si>
    <t>Goodwill</t>
  </si>
  <si>
    <t>Intangible assets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</si>
  <si>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</si>
  <si>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</si>
  <si>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</si>
  <si>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</si>
  <si>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</si>
  <si>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</si>
  <si>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</si>
  <si>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>Total current liabilities</t>
  </si>
  <si>
    <t>Non-current liabilities</t>
  </si>
  <si>
    <t>Debentures</t>
  </si>
  <si>
    <t>Deferred tax liabilities</t>
  </si>
  <si>
    <t>Total non-current liabilities</t>
  </si>
  <si>
    <t>Total liabilities</t>
  </si>
  <si>
    <t xml:space="preserve">Retained earnings </t>
  </si>
  <si>
    <t>Non-controlling interests</t>
  </si>
  <si>
    <t>Gross profit</t>
  </si>
  <si>
    <t>Dividend income</t>
  </si>
  <si>
    <t>Interest income</t>
  </si>
  <si>
    <t>Other income</t>
  </si>
  <si>
    <t>Administrative expenses</t>
  </si>
  <si>
    <t>Finance costs</t>
  </si>
  <si>
    <t>Profit before income tax expense</t>
  </si>
  <si>
    <t>Retained earnings</t>
  </si>
  <si>
    <t>Total</t>
  </si>
  <si>
    <t>Issued and</t>
  </si>
  <si>
    <t>attributable to</t>
  </si>
  <si>
    <t>Non-</t>
  </si>
  <si>
    <t>Share</t>
  </si>
  <si>
    <t>owners of</t>
  </si>
  <si>
    <t xml:space="preserve">controlling </t>
  </si>
  <si>
    <t>share capital</t>
  </si>
  <si>
    <t>premium</t>
  </si>
  <si>
    <t xml:space="preserve"> Legal reserve </t>
  </si>
  <si>
    <t>Unappropriated</t>
  </si>
  <si>
    <t>interests</t>
  </si>
  <si>
    <t>equity</t>
  </si>
  <si>
    <t>Separate financial statements</t>
  </si>
  <si>
    <t>Cash flows from operating activities</t>
  </si>
  <si>
    <t>Depreciation</t>
  </si>
  <si>
    <t>Changes in operating assets and liabilities</t>
  </si>
  <si>
    <t>Trade accounts receivable from other parties</t>
  </si>
  <si>
    <t>Cash flows from investing activities</t>
  </si>
  <si>
    <t>Interest received</t>
  </si>
  <si>
    <t>Dividends received</t>
  </si>
  <si>
    <t>Cash flows from financing activities</t>
  </si>
  <si>
    <t>Finance costs paid</t>
  </si>
  <si>
    <t>Statement of financial position</t>
  </si>
  <si>
    <t>Management service income</t>
  </si>
  <si>
    <t>Investments in associates</t>
  </si>
  <si>
    <t>Current portion of finance lease receivable</t>
  </si>
  <si>
    <t>Total other</t>
  </si>
  <si>
    <t>Finance lease receivable from related party</t>
  </si>
  <si>
    <t>Investments in joint ventures</t>
  </si>
  <si>
    <t>Profit (loss) attributable to:</t>
  </si>
  <si>
    <t>from common</t>
  </si>
  <si>
    <t>control transaction</t>
  </si>
  <si>
    <t>Other current assets and other non-current assets</t>
  </si>
  <si>
    <t>31 December</t>
  </si>
  <si>
    <t>Difference arising from common</t>
  </si>
  <si>
    <t>Statement of comprehensive income (Unaudited)</t>
  </si>
  <si>
    <t xml:space="preserve">Three-month period ended </t>
  </si>
  <si>
    <t xml:space="preserve">(in thousand Baht) </t>
  </si>
  <si>
    <t>Profit for the period</t>
  </si>
  <si>
    <t>(in thousand Baht)</t>
  </si>
  <si>
    <t xml:space="preserve">Net cash from (used in) operating activities </t>
  </si>
  <si>
    <t xml:space="preserve">Net cash from (used in) investing activities  </t>
  </si>
  <si>
    <t xml:space="preserve">Net cash from (used in) financing activities  </t>
  </si>
  <si>
    <t>Share of other</t>
  </si>
  <si>
    <t>comprehensive</t>
  </si>
  <si>
    <t xml:space="preserve">(in thousand Baht)  </t>
  </si>
  <si>
    <t>Comprehensive income for the period</t>
  </si>
  <si>
    <t xml:space="preserve">Difference arising </t>
  </si>
  <si>
    <t xml:space="preserve"> control transaction</t>
  </si>
  <si>
    <t xml:space="preserve"> (Unaudited)</t>
  </si>
  <si>
    <t>Current portion of finance lease liabilities</t>
  </si>
  <si>
    <t>Finance lease liabilities</t>
  </si>
  <si>
    <t xml:space="preserve">Share capital: </t>
  </si>
  <si>
    <t xml:space="preserve">Net cash generated from (used in) operating </t>
  </si>
  <si>
    <t>before effect of exchange rates</t>
  </si>
  <si>
    <t>Share premium on ordinary shares</t>
  </si>
  <si>
    <t>remeasurements</t>
  </si>
  <si>
    <t xml:space="preserve">of defined </t>
  </si>
  <si>
    <t>benefit plans</t>
  </si>
  <si>
    <t xml:space="preserve">Losses on 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</si>
  <si>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</si>
  <si>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Dividend paid to owners of the Company</t>
  </si>
  <si>
    <t>Trade account receivable from related party</t>
  </si>
  <si>
    <t>Share of profit of associates and joint ventures</t>
  </si>
  <si>
    <t>Statement of changes in equity (Unaudited)</t>
  </si>
  <si>
    <t>Statement of cash flows (Unaudited)</t>
  </si>
  <si>
    <t>Adjustments to reconcile profit to cash receipts (payments)</t>
  </si>
  <si>
    <t>Long-term loans from financial institutions</t>
  </si>
  <si>
    <t>Revenue from finance lease contracts</t>
  </si>
  <si>
    <t>Non-current provisions for employee benefits</t>
  </si>
  <si>
    <t>Proceeds from long-term loans from financial institutions</t>
  </si>
  <si>
    <t>2018</t>
  </si>
  <si>
    <t>Investments in other companies</t>
  </si>
  <si>
    <t>Current portion of long-term loans</t>
  </si>
  <si>
    <t>from financial institutions</t>
  </si>
  <si>
    <t>Balance at 1 January 2018</t>
  </si>
  <si>
    <t>Items that will be reclassified subsequently to profit or loss</t>
  </si>
  <si>
    <t xml:space="preserve">Total items that will be reclassified subsequently </t>
  </si>
  <si>
    <t>to profit or loss</t>
  </si>
  <si>
    <t>Items that will not be reclassified to profit or loss</t>
  </si>
  <si>
    <t>Total items that will not be reclassified to profit or loss</t>
  </si>
  <si>
    <t>Long-term provisions</t>
  </si>
  <si>
    <t>Equity</t>
  </si>
  <si>
    <t>Other components of equity</t>
  </si>
  <si>
    <t>Total equity</t>
  </si>
  <si>
    <t>Total liabilities and equity</t>
  </si>
  <si>
    <t>Exchange differences on translating foreign operations</t>
  </si>
  <si>
    <t xml:space="preserve">Other comprehensive income (expense) for the period, </t>
  </si>
  <si>
    <t>Total comprehensive income (expense) for the period</t>
  </si>
  <si>
    <t>Total comprehensive income (expense) attributable to:</t>
  </si>
  <si>
    <t>paid-up</t>
  </si>
  <si>
    <t>Translating</t>
  </si>
  <si>
    <t>operations</t>
  </si>
  <si>
    <t>investments</t>
  </si>
  <si>
    <t xml:space="preserve"> components</t>
  </si>
  <si>
    <t>of equity</t>
  </si>
  <si>
    <t>the parent</t>
  </si>
  <si>
    <t>Other components</t>
  </si>
  <si>
    <t>Effect of exchange rate changes on cash and cash equivalents</t>
  </si>
  <si>
    <t>Amortisation</t>
  </si>
  <si>
    <t>Proceeds from issue of debentures</t>
  </si>
  <si>
    <t>Current tax payable</t>
  </si>
  <si>
    <t>Revenue from sales and rendering of services</t>
  </si>
  <si>
    <t>Cost of sales and rendering of services</t>
  </si>
  <si>
    <t xml:space="preserve">Total equity </t>
  </si>
  <si>
    <t>income (expense)</t>
  </si>
  <si>
    <t>Fair value adjustment of finance lease receivable</t>
  </si>
  <si>
    <t>from related party</t>
  </si>
  <si>
    <t>relating to a finance lease</t>
  </si>
  <si>
    <t>related parties</t>
  </si>
  <si>
    <t>Authorised share capital</t>
  </si>
  <si>
    <t>Issued and paid-up share capital</t>
  </si>
  <si>
    <t>Appropriated</t>
  </si>
  <si>
    <t xml:space="preserve">         Legal reserve</t>
  </si>
  <si>
    <t>net of tax</t>
  </si>
  <si>
    <t>Owners of the parent</t>
  </si>
  <si>
    <t xml:space="preserve">     Profit or loss</t>
  </si>
  <si>
    <t xml:space="preserve">     Other comprehensive income (expense)</t>
  </si>
  <si>
    <t xml:space="preserve">     Profit </t>
  </si>
  <si>
    <t>Reversal of doubtful debts expenses</t>
  </si>
  <si>
    <t>Other current receivables</t>
  </si>
  <si>
    <t xml:space="preserve">Advances to and other current receivables from </t>
  </si>
  <si>
    <t>Other current payables</t>
  </si>
  <si>
    <t>Loss on repurchase of debentures</t>
  </si>
  <si>
    <t>Advances to and other current receivables from related parties</t>
  </si>
  <si>
    <t>Dividends to owners of the Company</t>
  </si>
  <si>
    <t>Impact of changes in accounting policies</t>
  </si>
  <si>
    <t>Balance at 1 January 2018 - as reported</t>
  </si>
  <si>
    <t>Balance at 1 January 2018 - restated</t>
  </si>
  <si>
    <t>Derivative assets</t>
  </si>
  <si>
    <t>Derivative liabilities</t>
  </si>
  <si>
    <t>Cash flow hedges - effective portion of changes in fair value</t>
  </si>
  <si>
    <t xml:space="preserve">   Dividends to owners of the Company</t>
  </si>
  <si>
    <t xml:space="preserve">   Contributions by and distributions to owners of the parent</t>
  </si>
  <si>
    <t xml:space="preserve">   Acquisition of non-controlling interests without a change in control</t>
  </si>
  <si>
    <t>Consolidated financial statements</t>
  </si>
  <si>
    <t>Repayment of long-term loans from related party</t>
  </si>
  <si>
    <t>Debentures due within one year</t>
  </si>
  <si>
    <t>Cash flow</t>
  </si>
  <si>
    <t>hedges</t>
  </si>
  <si>
    <t>reserves</t>
  </si>
  <si>
    <t xml:space="preserve">Gains (losses) on </t>
  </si>
  <si>
    <t>Repayment of long-term loans from financial institutions</t>
  </si>
  <si>
    <t>Transactions with owners, recorded directly in equity</t>
  </si>
  <si>
    <t>Net cash outflow in other long-term investments</t>
  </si>
  <si>
    <t>Net cash payment for acquisition of non-controlling interests</t>
  </si>
  <si>
    <t>Transaction costs from issue of debentures</t>
  </si>
  <si>
    <t>(Gain) loss on fair value adjustment of</t>
  </si>
  <si>
    <t>Net cash inflow in current investments</t>
  </si>
  <si>
    <t>Proceeds from repayment of short-term loans to related party</t>
  </si>
  <si>
    <t>30 September</t>
  </si>
  <si>
    <t>Balance at 30 September 2018</t>
  </si>
  <si>
    <t xml:space="preserve">Nine-month period ended </t>
  </si>
  <si>
    <t>Nine-month period ended 30 September 2018</t>
  </si>
  <si>
    <t>of associates and</t>
  </si>
  <si>
    <t>joint ventures</t>
  </si>
  <si>
    <t>(Tax expense) income</t>
  </si>
  <si>
    <t xml:space="preserve">     Other comprehensive income (expenses)</t>
  </si>
  <si>
    <t>Total comprehensive income (expenses) for the period</t>
  </si>
  <si>
    <t>RATCH Group Public Company Limited and its subsidiaries</t>
  </si>
  <si>
    <t>(Formerly named “Ratchaburi Electricity Generating Holding Public Company Limited”)</t>
  </si>
  <si>
    <t>2019</t>
  </si>
  <si>
    <t>4, 6</t>
  </si>
  <si>
    <t>Available for sale investments</t>
  </si>
  <si>
    <t>5, 17</t>
  </si>
  <si>
    <t>3, 7</t>
  </si>
  <si>
    <t>Advance payments for investments</t>
  </si>
  <si>
    <t>11, 17</t>
  </si>
  <si>
    <t>Trade accounts payable</t>
  </si>
  <si>
    <t>Other long-term provisions</t>
  </si>
  <si>
    <t>Other non-current receivables from related parties</t>
  </si>
  <si>
    <t>and joint ventures</t>
  </si>
  <si>
    <t xml:space="preserve">Share of other comprehensive income (expense) of associates </t>
  </si>
  <si>
    <t>Share of other comprehensive income (expense) of associates</t>
  </si>
  <si>
    <t>Nine-month period ended 30 September 2019</t>
  </si>
  <si>
    <t>Balance at 1 January 2019 - as reported</t>
  </si>
  <si>
    <t>Balance at 1 January 2019 - restated</t>
  </si>
  <si>
    <t>Balance at 30 September 2019</t>
  </si>
  <si>
    <t>Balance at 1 January 2019</t>
  </si>
  <si>
    <t>Income tax relating to items that will not be reclassified</t>
  </si>
  <si>
    <t>Impact of changes in accounting policies (net of tax)</t>
  </si>
  <si>
    <t>- TFRS 15</t>
  </si>
  <si>
    <t>Net foreign exchange loss</t>
  </si>
  <si>
    <t>Tax expense (income)</t>
  </si>
  <si>
    <t>Unrealised loss on exchange</t>
  </si>
  <si>
    <t>debt securities held for trading</t>
  </si>
  <si>
    <t xml:space="preserve">Loss on spare parts and supplies devaluation </t>
  </si>
  <si>
    <t>Loss on write-off and disposal of equipments</t>
  </si>
  <si>
    <t>Proceeds from sale of equipments</t>
  </si>
  <si>
    <t>Payment for acquisition of property, plant and equipment</t>
  </si>
  <si>
    <t>Payment for acquisition of land for future development projects</t>
  </si>
  <si>
    <t>Payment for acquisition of intangible assets</t>
  </si>
  <si>
    <t>Net increase (decrease) in cash and cash equivalents,</t>
  </si>
  <si>
    <t>Net increase (decrease) in cash and cash equivalents</t>
  </si>
  <si>
    <t>Cash and cash equivalents at 1 January</t>
  </si>
  <si>
    <t xml:space="preserve">Cash and cash equivalents at 30 September </t>
  </si>
  <si>
    <t xml:space="preserve">Taxes received (paid) </t>
  </si>
  <si>
    <t>Redemption payment of debentures</t>
  </si>
  <si>
    <t>4, 5, 7, 8</t>
  </si>
  <si>
    <t>Short-term loans from financial institution</t>
  </si>
  <si>
    <t>3, 4, 13</t>
  </si>
  <si>
    <t xml:space="preserve">Losses on remeasuring available for sale investments </t>
  </si>
  <si>
    <t>Gains (losses) on remeasurements of defined benefit plans</t>
  </si>
  <si>
    <t>Available</t>
  </si>
  <si>
    <t>for sale</t>
  </si>
  <si>
    <t>4, 14</t>
  </si>
  <si>
    <t>Proceeds from repayment of long-term loans to related party</t>
  </si>
  <si>
    <t>Loss on disposal of current investments</t>
  </si>
  <si>
    <t>Proceeds from short-term loans from financial institution</t>
  </si>
  <si>
    <t>Dividend receivables</t>
  </si>
  <si>
    <t>Short-term loans to related party</t>
  </si>
  <si>
    <t>Net cash inflow (outflow) in advance payments for investments</t>
  </si>
  <si>
    <t>foreign</t>
  </si>
  <si>
    <t>Reversal of loss on fuel oil devaluation</t>
  </si>
  <si>
    <t>Payment for investments in subsidiary</t>
  </si>
  <si>
    <t>Payment for investments in joint ventures</t>
  </si>
  <si>
    <t>Payment for investments in other companies</t>
  </si>
  <si>
    <t>Payment to repurchase of debentures</t>
  </si>
  <si>
    <t>Other comprehensive income</t>
  </si>
  <si>
    <t>Total transactions with owners, recorded directly in equity</t>
  </si>
  <si>
    <t xml:space="preserve">   Changes in ownership interests in subsidiary</t>
  </si>
  <si>
    <t xml:space="preserve">     Profit</t>
  </si>
  <si>
    <t>Gain on dissolution of joint venture</t>
  </si>
  <si>
    <t>Proceeds from dissolution of joint venture</t>
  </si>
  <si>
    <t>Payment of unwinding derivatives</t>
  </si>
  <si>
    <t>Payment by a lessee for reduction of the outstanding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</si>
</sst>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2">
    <font>
      <sz val="11"/>
      <color theme="1"/>
      <name val="Tahom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i/>
      <sz val="13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9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69">
    <xf numFmtId="0" fontId="0" fillId="0" borderId="0"/>
    <xf numFmtId="195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196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37" fontId="17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9" fillId="0" borderId="0" applyNumberFormat="0" applyFill="0" applyBorder="0" applyAlignment="0" applyProtection="0"/>
    <xf numFmtId="197" fontId="22" fillId="20" borderId="0" applyAlignment="0">
      <alignment horizontal="left"/>
      <protection locked="0"/>
    </xf>
    <xf numFmtId="198" fontId="22" fillId="20" borderId="0">
      <alignment horizontal="center"/>
      <protection locked="0"/>
    </xf>
    <xf numFmtId="0" fontId="23" fillId="21" borderId="0" applyNumberFormat="0" applyBorder="0" applyAlignment="0" applyProtection="0"/>
    <xf numFmtId="15" fontId="24" fillId="22" borderId="1">
      <alignment horizontal="center"/>
    </xf>
    <xf numFmtId="0" fontId="25" fillId="0" borderId="0" applyNumberFormat="0" applyFill="0" applyBorder="0" applyAlignment="0" applyProtection="0"/>
    <xf numFmtId="187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200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8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187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201" fontId="18" fillId="0" borderId="0"/>
    <xf numFmtId="0" fontId="27" fillId="21" borderId="4">
      <alignment wrapText="1"/>
    </xf>
    <xf numFmtId="197" fontId="28" fillId="25" borderId="5" applyProtection="0">
      <alignment horizontal="center"/>
    </xf>
    <xf numFmtId="191" fontId="29" fillId="0" borderId="0" applyFill="0" applyBorder="0">
      <protection locked="0"/>
    </xf>
    <xf numFmtId="202" fontId="18" fillId="0" borderId="0" applyFill="0" applyBorder="0"/>
    <xf numFmtId="202" fontId="29" fillId="0" borderId="0" applyFill="0" applyBorder="0">
      <protection locked="0"/>
    </xf>
    <xf numFmtId="38" fontId="1" fillId="0" borderId="6" applyBorder="0"/>
    <xf numFmtId="203" fontId="18" fillId="0" borderId="0"/>
    <xf numFmtId="189" fontId="18" fillId="0" borderId="0"/>
    <xf numFmtId="15" fontId="18" fillId="0" borderId="0"/>
    <xf numFmtId="15" fontId="29" fillId="0" borderId="0" applyFill="0" applyBorder="0">
      <protection locked="0"/>
    </xf>
    <xf numFmtId="204" fontId="18" fillId="0" borderId="0" applyFill="0" applyBorder="0"/>
    <xf numFmtId="1" fontId="18" fillId="0" borderId="0" applyFill="0" applyBorder="0">
      <alignment horizontal="right"/>
    </xf>
    <xf numFmtId="2" fontId="18" fillId="0" borderId="0" applyFill="0" applyBorder="0">
      <alignment horizontal="right"/>
    </xf>
    <xf numFmtId="2" fontId="29" fillId="0" borderId="0" applyFill="0" applyBorder="0">
      <protection locked="0"/>
    </xf>
    <xf numFmtId="196" fontId="18" fillId="0" borderId="0" applyFill="0" applyBorder="0">
      <alignment horizontal="right"/>
    </xf>
    <xf numFmtId="196" fontId="29" fillId="0" borderId="0" applyFill="0" applyBorder="0">
      <protection locked="0"/>
    </xf>
    <xf numFmtId="0" fontId="30" fillId="26" borderId="0"/>
    <xf numFmtId="205" fontId="18" fillId="0" borderId="0"/>
    <xf numFmtId="0" fontId="30" fillId="26" borderId="7"/>
    <xf numFmtId="0" fontId="30" fillId="26" borderId="7"/>
    <xf numFmtId="0" fontId="31" fillId="27" borderId="0"/>
    <xf numFmtId="206" fontId="18" fillId="0" borderId="0" applyFont="0" applyFill="0" applyBorder="0" applyAlignment="0" applyProtection="0"/>
    <xf numFmtId="0" fontId="18" fillId="28" borderId="0" applyNumberFormat="0" applyFont="0" applyAlignment="0"/>
    <xf numFmtId="197" fontId="32" fillId="29" borderId="5" applyProtection="0">
      <alignment horizontal="center"/>
    </xf>
    <xf numFmtId="0" fontId="33" fillId="26" borderId="8"/>
    <xf numFmtId="0" fontId="33" fillId="26" borderId="7"/>
    <xf numFmtId="0" fontId="33" fillId="30" borderId="7"/>
    <xf numFmtId="38" fontId="34" fillId="31" borderId="0" applyNumberFormat="0" applyBorder="0" applyAlignment="0" applyProtection="0"/>
    <xf numFmtId="197" fontId="18" fillId="32" borderId="0" applyNumberFormat="0" applyFont="0" applyAlignment="0">
      <alignment horizontal="left"/>
    </xf>
    <xf numFmtId="197" fontId="23" fillId="33" borderId="0" applyNumberFormat="0" applyAlignment="0">
      <alignment horizontal="left"/>
    </xf>
    <xf numFmtId="197" fontId="23" fillId="34" borderId="0" applyNumberFormat="0" applyAlignment="0">
      <alignment horizontal="left"/>
    </xf>
    <xf numFmtId="0" fontId="35" fillId="0" borderId="9" applyNumberFormat="0" applyAlignment="0" applyProtection="0">
      <alignment horizontal="left" vertical="center"/>
    </xf>
    <xf numFmtId="0" fontId="35" fillId="0" borderId="10">
      <alignment horizontal="left" vertical="center"/>
    </xf>
    <xf numFmtId="0" fontId="36" fillId="0" borderId="0"/>
    <xf numFmtId="0" fontId="37" fillId="0" borderId="0" applyNumberFormat="0" applyFill="0" applyBorder="0"/>
    <xf numFmtId="207" fontId="38" fillId="0" borderId="0">
      <alignment horizontal="left"/>
    </xf>
    <xf numFmtId="0" fontId="39" fillId="0" borderId="0"/>
    <xf numFmtId="0" fontId="40" fillId="0" borderId="0"/>
    <xf numFmtId="0" fontId="41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  <xf numFmtId="208" fontId="43" fillId="0" borderId="5" applyNumberFormat="0" applyAlignment="0" applyProtection="0"/>
    <xf numFmtId="10" fontId="34" fillId="35" borderId="14" applyNumberFormat="0" applyBorder="0" applyAlignment="0" applyProtection="0"/>
    <xf numFmtId="0" fontId="18" fillId="0" borderId="15" applyNumberFormat="0" applyFont="0" applyFill="0" applyAlignment="0" applyProtection="0"/>
    <xf numFmtId="209" fontId="44" fillId="36" borderId="5" applyNumberFormat="0" applyAlignment="0" applyProtection="0">
      <alignment horizontal="center"/>
    </xf>
    <xf numFmtId="0" fontId="18" fillId="0" borderId="10" applyNumberFormat="0" applyFont="0" applyFill="0" applyAlignment="0"/>
    <xf numFmtId="210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37" fontId="45" fillId="0" borderId="0"/>
    <xf numFmtId="213" fontId="18" fillId="0" borderId="0"/>
    <xf numFmtId="214" fontId="46" fillId="0" borderId="0"/>
    <xf numFmtId="0" fontId="46" fillId="0" borderId="0"/>
    <xf numFmtId="215" fontId="46" fillId="0" borderId="0">
      <alignment horizontal="right"/>
    </xf>
    <xf numFmtId="0" fontId="15" fillId="0" borderId="0"/>
    <xf numFmtId="0" fontId="15" fillId="0" borderId="0"/>
    <xf numFmtId="0" fontId="100" fillId="0" borderId="0"/>
    <xf numFmtId="0" fontId="15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01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5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4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8" fillId="0" borderId="0"/>
    <xf numFmtId="0" fontId="103" fillId="0" borderId="0"/>
    <xf numFmtId="0" fontId="15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48" fillId="0" borderId="0"/>
    <xf numFmtId="0" fontId="103" fillId="0" borderId="0"/>
    <xf numFmtId="0" fontId="100" fillId="0" borderId="0"/>
    <xf numFmtId="0" fontId="48" fillId="0" borderId="0"/>
    <xf numFmtId="0" fontId="48" fillId="0" borderId="0"/>
    <xf numFmtId="0" fontId="47" fillId="0" borderId="0"/>
    <xf numFmtId="0" fontId="102" fillId="0" borderId="0"/>
    <xf numFmtId="0" fontId="47" fillId="0" borderId="0"/>
    <xf numFmtId="0" fontId="18" fillId="0" borderId="0"/>
    <xf numFmtId="0" fontId="49" fillId="0" borderId="0"/>
    <xf numFmtId="0" fontId="48" fillId="0" borderId="0"/>
    <xf numFmtId="0" fontId="15" fillId="0" borderId="0"/>
    <xf numFmtId="0" fontId="15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8" fillId="0" borderId="0"/>
    <xf numFmtId="0" fontId="102" fillId="0" borderId="0"/>
    <xf numFmtId="0" fontId="18" fillId="0" borderId="0"/>
    <xf numFmtId="0" fontId="29" fillId="0" borderId="0" applyFill="0" applyBorder="0">
      <protection locked="0"/>
    </xf>
    <xf numFmtId="0" fontId="1" fillId="0" borderId="0"/>
    <xf numFmtId="0" fontId="13" fillId="0" borderId="0"/>
    <xf numFmtId="0" fontId="13" fillId="0" borderId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0" fontId="20" fillId="62" borderId="38" applyNumberFormat="0" applyFont="0" applyAlignment="0" applyProtection="0"/>
    <xf numFmtId="38" fontId="37" fillId="0" borderId="0"/>
    <xf numFmtId="0" fontId="18" fillId="31" borderId="6"/>
    <xf numFmtId="40" fontId="50" fillId="28" borderId="0">
      <alignment horizontal="right"/>
    </xf>
    <xf numFmtId="0" fontId="51" fillId="30" borderId="0">
      <alignment horizontal="center"/>
    </xf>
    <xf numFmtId="0" fontId="23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8" fillId="0" borderId="0" applyFill="0" applyBorder="0">
      <protection locked="0"/>
    </xf>
    <xf numFmtId="10" fontId="18" fillId="0" borderId="0" applyFont="0" applyFill="0" applyBorder="0" applyAlignment="0" applyProtection="0"/>
    <xf numFmtId="216" fontId="18" fillId="0" borderId="0" applyFill="0" applyBorder="0">
      <protection locked="0"/>
    </xf>
    <xf numFmtId="10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7" fontId="18" fillId="0" borderId="0"/>
    <xf numFmtId="0" fontId="58" fillId="0" borderId="0"/>
    <xf numFmtId="0" fontId="30" fillId="26" borderId="0"/>
    <xf numFmtId="0" fontId="59" fillId="0" borderId="0">
      <alignment vertical="center"/>
    </xf>
    <xf numFmtId="197" fontId="44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0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8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8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0" fillId="53" borderId="27" applyNumberFormat="0" applyProtection="0">
      <alignment horizontal="left" vertical="center" indent="1"/>
    </xf>
    <xf numFmtId="4" fontId="38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4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8" fontId="18" fillId="0" borderId="0" applyFont="0" applyFill="0" applyBorder="0" applyAlignment="0" applyProtection="0"/>
    <xf numFmtId="0" fontId="18" fillId="0" borderId="29" quotePrefix="1">
      <alignment horizontal="justify" vertical="justify" textRotation="127" wrapText="1" justifyLastLine="1"/>
      <protection hidden="1"/>
    </xf>
    <xf numFmtId="207" fontId="18" fillId="0" borderId="0"/>
    <xf numFmtId="0" fontId="49" fillId="0" borderId="0"/>
    <xf numFmtId="0" fontId="49" fillId="0" borderId="0"/>
    <xf numFmtId="197" fontId="18" fillId="0" borderId="30" applyAlignment="0">
      <alignment horizontal="center"/>
    </xf>
    <xf numFmtId="197" fontId="74" fillId="0" borderId="30" applyFill="0" applyAlignment="0" applyProtection="0"/>
    <xf numFmtId="0" fontId="75" fillId="0" borderId="0" applyFill="0" applyBorder="0" applyAlignment="0"/>
    <xf numFmtId="0" fontId="44" fillId="61" borderId="14">
      <alignment horizontal="center" vertical="center"/>
    </xf>
    <xf numFmtId="0" fontId="18" fillId="47" borderId="0" applyNumberFormat="0" applyFont="0" applyBorder="0" applyAlignment="0" applyProtection="0"/>
    <xf numFmtId="40" fontId="2" fillId="0" borderId="0"/>
    <xf numFmtId="191" fontId="74" fillId="0" borderId="10" applyFill="0"/>
    <xf numFmtId="191" fontId="74" fillId="0" borderId="30" applyFill="0"/>
    <xf numFmtId="191" fontId="18" fillId="0" borderId="10" applyFill="0"/>
    <xf numFmtId="191" fontId="18" fillId="0" borderId="30" applyFill="0"/>
    <xf numFmtId="0" fontId="18" fillId="0" borderId="32" applyNumberFormat="0" applyFont="0" applyFill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6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9" fontId="18" fillId="0" borderId="0" applyFont="0" applyFill="0" applyBorder="0" applyAlignment="0" applyProtection="0"/>
    <xf numFmtId="220" fontId="18" fillId="0" borderId="0" applyFont="0" applyFill="0" applyBorder="0" applyAlignment="0" applyProtection="0"/>
    <xf numFmtId="0" fontId="57" fillId="0" borderId="0" applyNumberFormat="0" applyFill="0" applyBorder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2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24" borderId="3" applyNumberFormat="0" applyAlignment="0" applyProtection="0"/>
    <xf numFmtId="0" fontId="79" fillId="0" borderId="16" applyNumberFormat="0" applyFill="0" applyAlignment="0" applyProtection="0"/>
    <xf numFmtId="0" fontId="80" fillId="3" borderId="0" applyNumberFormat="0" applyBorder="0" applyAlignment="0" applyProtection="0"/>
    <xf numFmtId="0" fontId="81" fillId="23" borderId="18" applyNumberFormat="0" applyAlignment="0" applyProtection="0"/>
    <xf numFmtId="0" fontId="82" fillId="23" borderId="2" applyNumberFormat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4" borderId="0" applyNumberFormat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8" fillId="0" borderId="0"/>
    <xf numFmtId="39" fontId="88" fillId="0" borderId="0"/>
    <xf numFmtId="0" fontId="89" fillId="7" borderId="2" applyNumberFormat="0" applyAlignment="0" applyProtection="0"/>
    <xf numFmtId="0" fontId="90" fillId="37" borderId="0" applyNumberFormat="0" applyBorder="0" applyAlignment="0" applyProtection="0"/>
    <xf numFmtId="0" fontId="91" fillId="0" borderId="31" applyNumberFormat="0" applyFill="0" applyAlignment="0" applyProtection="0"/>
    <xf numFmtId="0" fontId="92" fillId="0" borderId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8" fillId="38" borderId="17" applyNumberFormat="0" applyFont="0" applyAlignment="0" applyProtection="0"/>
    <xf numFmtId="0" fontId="93" fillId="0" borderId="11" applyNumberFormat="0" applyFill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5" fillId="0" borderId="0" applyNumberFormat="0" applyFill="0" applyBorder="0" applyAlignment="0" applyProtection="0"/>
    <xf numFmtId="221" fontId="96" fillId="0" borderId="0"/>
  </cellStyleXfs>
  <cellXfs count="175">
    <xf numFmtId="0" fontId="0" fillId="0" borderId="0" xfId="0"/>
    <xf numFmtId="0" fontId="1" fillId="0" borderId="0" xfId="273" applyFont="1" applyFill="1" applyAlignment="1">
      <alignment vertical="center"/>
    </xf>
    <xf numFmtId="0" fontId="109" fillId="0" borderId="0" xfId="273" applyFont="1" applyFill="1" applyAlignment="1">
      <alignment horizontal="left" vertical="center"/>
    </xf>
    <xf numFmtId="0" fontId="110" fillId="0" borderId="0" xfId="273" applyFont="1" applyFill="1" applyAlignment="1">
      <alignment horizontal="left" vertical="center"/>
    </xf>
    <xf numFmtId="0" fontId="111" fillId="0" borderId="0" xfId="273" applyFont="1" applyFill="1" applyAlignment="1">
      <alignment vertical="center"/>
    </xf>
    <xf numFmtId="49" fontId="10" fillId="0" borderId="0" xfId="273" applyNumberFormat="1" applyFont="1" applyFill="1" applyAlignment="1">
      <alignment horizontal="left" vertical="center"/>
    </xf>
    <xf numFmtId="49" fontId="10" fillId="0" borderId="0" xfId="273" applyNumberFormat="1" applyFont="1" applyFill="1" applyBorder="1" applyAlignment="1">
      <alignment horizontal="left" vertical="center"/>
    </xf>
    <xf numFmtId="0" fontId="10" fillId="0" borderId="0" xfId="286" applyFont="1" applyFill="1" applyAlignment="1">
      <alignment vertical="center"/>
    </xf>
    <xf numFmtId="49" fontId="16" fillId="0" borderId="0" xfId="273" applyNumberFormat="1" applyFont="1" applyFill="1" applyAlignment="1">
      <alignment horizontal="left" vertical="center"/>
    </xf>
    <xf numFmtId="0" fontId="2" fillId="0" borderId="0" xfId="286" applyFont="1" applyFill="1" applyAlignment="1">
      <alignment vertical="center"/>
    </xf>
    <xf numFmtId="0" fontId="3" fillId="0" borderId="0" xfId="286" applyFont="1" applyFill="1" applyAlignment="1">
      <alignment horizontal="centerContinuous" vertical="center"/>
    </xf>
    <xf numFmtId="0" fontId="1" fillId="0" borderId="0" xfId="286" applyFont="1" applyFill="1" applyAlignment="1">
      <alignment vertical="center"/>
    </xf>
    <xf numFmtId="0" fontId="2" fillId="0" borderId="0" xfId="286" applyFont="1" applyFill="1" applyBorder="1" applyAlignment="1">
      <alignment horizontal="centerContinuous" vertical="center"/>
    </xf>
    <xf numFmtId="0" fontId="2" fillId="0" borderId="0" xfId="286" applyFont="1" applyFill="1" applyBorder="1" applyAlignment="1">
      <alignment horizontal="right" vertical="center"/>
    </xf>
    <xf numFmtId="0" fontId="2" fillId="0" borderId="0" xfId="286" applyFont="1" applyFill="1" applyAlignment="1">
      <alignment horizontal="centerContinuous" vertical="center"/>
    </xf>
    <xf numFmtId="0" fontId="2" fillId="0" borderId="0" xfId="273" applyFont="1" applyFill="1" applyBorder="1" applyAlignment="1">
      <alignment horizontal="center" vertical="center"/>
    </xf>
    <xf numFmtId="0" fontId="4" fillId="0" borderId="0" xfId="273" applyFont="1" applyFill="1" applyBorder="1" applyAlignment="1">
      <alignment horizontal="center" vertical="center"/>
    </xf>
    <xf numFmtId="192" fontId="2" fillId="0" borderId="0" xfId="27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0" xfId="273" applyNumberFormat="1" applyFont="1" applyFill="1" applyBorder="1" applyAlignment="1">
      <alignment horizontal="center" vertical="center"/>
    </xf>
    <xf numFmtId="0" fontId="1" fillId="0" borderId="0" xfId="273" applyFont="1" applyFill="1" applyBorder="1" applyAlignment="1">
      <alignment horizontal="center" vertical="center"/>
    </xf>
    <xf numFmtId="0" fontId="105" fillId="0" borderId="0" xfId="0" applyFont="1" applyFill="1" applyBorder="1" applyAlignment="1">
      <alignment horizontal="center" vertical="center"/>
    </xf>
    <xf numFmtId="0" fontId="4" fillId="0" borderId="0" xfId="273" applyFont="1" applyFill="1" applyAlignment="1">
      <alignment horizontal="center" vertical="center"/>
    </xf>
    <xf numFmtId="189" fontId="1" fillId="0" borderId="0" xfId="273" applyNumberFormat="1" applyFont="1" applyFill="1" applyAlignment="1">
      <alignment vertical="center"/>
    </xf>
    <xf numFmtId="189" fontId="1" fillId="0" borderId="0" xfId="273" applyNumberFormat="1" applyFont="1" applyFill="1" applyBorder="1" applyAlignment="1">
      <alignment vertical="center"/>
    </xf>
    <xf numFmtId="189" fontId="1" fillId="0" borderId="34" xfId="273" applyNumberFormat="1" applyFont="1" applyFill="1" applyBorder="1" applyAlignment="1">
      <alignment vertical="center"/>
    </xf>
    <xf numFmtId="189" fontId="2" fillId="0" borderId="0" xfId="273" applyNumberFormat="1" applyFont="1" applyFill="1" applyAlignment="1">
      <alignment vertical="center"/>
    </xf>
    <xf numFmtId="189" fontId="2" fillId="0" borderId="0" xfId="273" applyNumberFormat="1" applyFont="1" applyFill="1" applyBorder="1" applyAlignment="1">
      <alignment vertical="center"/>
    </xf>
    <xf numFmtId="49" fontId="1" fillId="0" borderId="0" xfId="273" applyNumberFormat="1" applyFont="1" applyFill="1" applyAlignment="1">
      <alignment horizontal="left" vertical="center"/>
    </xf>
    <xf numFmtId="189" fontId="1" fillId="0" borderId="0" xfId="39" applyNumberFormat="1" applyFont="1" applyFill="1" applyBorder="1" applyAlignment="1">
      <alignment vertical="center"/>
    </xf>
    <xf numFmtId="189" fontId="2" fillId="0" borderId="30" xfId="273" applyNumberFormat="1" applyFont="1" applyFill="1" applyBorder="1" applyAlignment="1">
      <alignment vertical="center"/>
    </xf>
    <xf numFmtId="0" fontId="4" fillId="0" borderId="0" xfId="286" applyFont="1" applyFill="1" applyAlignment="1">
      <alignment horizontal="center" vertical="center"/>
    </xf>
    <xf numFmtId="0" fontId="3" fillId="0" borderId="0" xfId="286" applyFont="1" applyFill="1" applyAlignment="1">
      <alignment horizontal="center" vertical="center"/>
    </xf>
    <xf numFmtId="189" fontId="2" fillId="0" borderId="10" xfId="39" applyNumberFormat="1" applyFont="1" applyFill="1" applyBorder="1" applyAlignment="1">
      <alignment vertical="center"/>
    </xf>
    <xf numFmtId="189" fontId="2" fillId="0" borderId="0" xfId="39" applyNumberFormat="1" applyFont="1" applyFill="1" applyBorder="1" applyAlignment="1">
      <alignment vertical="center"/>
    </xf>
    <xf numFmtId="187" fontId="2" fillId="0" borderId="0" xfId="39" applyNumberFormat="1" applyFont="1" applyFill="1" applyBorder="1" applyAlignment="1">
      <alignment vertical="center"/>
    </xf>
    <xf numFmtId="187" fontId="1" fillId="0" borderId="0" xfId="39" applyNumberFormat="1" applyFont="1" applyFill="1" applyBorder="1" applyAlignment="1">
      <alignment vertical="center"/>
    </xf>
    <xf numFmtId="0" fontId="3" fillId="0" borderId="0" xfId="286" applyFont="1" applyFill="1" applyBorder="1" applyAlignment="1">
      <alignment vertical="center"/>
    </xf>
    <xf numFmtId="0" fontId="1" fillId="0" borderId="0" xfId="286" applyFont="1" applyFill="1" applyBorder="1" applyAlignment="1">
      <alignment vertical="center"/>
    </xf>
    <xf numFmtId="0" fontId="2" fillId="0" borderId="0" xfId="286" applyFont="1" applyFill="1" applyBorder="1" applyAlignment="1">
      <alignment vertical="center"/>
    </xf>
    <xf numFmtId="0" fontId="3" fillId="0" borderId="0" xfId="286" applyFont="1" applyFill="1" applyBorder="1" applyAlignment="1">
      <alignment horizontal="center" vertical="center"/>
    </xf>
    <xf numFmtId="0" fontId="4" fillId="0" borderId="0" xfId="286" applyFont="1" applyFill="1" applyBorder="1" applyAlignment="1">
      <alignment horizontal="center" vertical="center"/>
    </xf>
    <xf numFmtId="0" fontId="2" fillId="0" borderId="30" xfId="286" applyFont="1" applyFill="1" applyBorder="1" applyAlignment="1">
      <alignment vertical="center"/>
    </xf>
    <xf numFmtId="189" fontId="2" fillId="0" borderId="34" xfId="273" applyNumberFormat="1" applyFont="1" applyFill="1" applyBorder="1" applyAlignment="1">
      <alignment vertical="center"/>
    </xf>
    <xf numFmtId="189" fontId="2" fillId="0" borderId="10" xfId="32" applyNumberFormat="1" applyFont="1" applyFill="1" applyBorder="1" applyAlignment="1">
      <alignment vertical="center"/>
    </xf>
    <xf numFmtId="189" fontId="2" fillId="0" borderId="0" xfId="32" applyNumberFormat="1" applyFont="1" applyFill="1" applyBorder="1" applyAlignment="1">
      <alignment vertical="center"/>
    </xf>
    <xf numFmtId="189" fontId="2" fillId="0" borderId="34" xfId="32" applyNumberFormat="1" applyFont="1" applyFill="1" applyBorder="1" applyAlignment="1">
      <alignment vertical="center"/>
    </xf>
    <xf numFmtId="189" fontId="2" fillId="0" borderId="36" xfId="32" applyNumberFormat="1" applyFont="1" applyFill="1" applyBorder="1" applyAlignment="1">
      <alignment vertical="center"/>
    </xf>
    <xf numFmtId="189" fontId="2" fillId="0" borderId="0" xfId="286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194" fontId="1" fillId="0" borderId="0" xfId="284" applyNumberFormat="1" applyFont="1" applyFill="1" applyAlignment="1">
      <alignment vertical="center"/>
    </xf>
    <xf numFmtId="189" fontId="1" fillId="0" borderId="0" xfId="286" applyNumberFormat="1" applyFont="1" applyFill="1" applyAlignment="1">
      <alignment vertical="center"/>
    </xf>
    <xf numFmtId="189" fontId="1" fillId="0" borderId="0" xfId="286" applyNumberFormat="1" applyFont="1" applyFill="1" applyBorder="1" applyAlignment="1">
      <alignment horizontal="center" vertical="center"/>
    </xf>
    <xf numFmtId="189" fontId="1" fillId="0" borderId="0" xfId="286" applyNumberFormat="1" applyFont="1" applyFill="1" applyBorder="1" applyAlignment="1">
      <alignment vertical="center"/>
    </xf>
    <xf numFmtId="0" fontId="1" fillId="0" borderId="0" xfId="194" applyFont="1" applyFill="1" applyAlignment="1">
      <alignment horizontal="left" vertical="center"/>
    </xf>
    <xf numFmtId="194" fontId="2" fillId="0" borderId="0" xfId="284" applyNumberFormat="1" applyFont="1" applyFill="1" applyAlignment="1">
      <alignment vertical="center"/>
    </xf>
    <xf numFmtId="189" fontId="2" fillId="0" borderId="35" xfId="286" applyNumberFormat="1" applyFont="1" applyFill="1" applyBorder="1" applyAlignment="1">
      <alignment vertical="center"/>
    </xf>
    <xf numFmtId="191" fontId="2" fillId="0" borderId="0" xfId="273" applyNumberFormat="1" applyFont="1" applyFill="1" applyAlignment="1">
      <alignment vertical="center"/>
    </xf>
    <xf numFmtId="187" fontId="2" fillId="0" borderId="36" xfId="286" applyNumberFormat="1" applyFont="1" applyFill="1" applyBorder="1" applyAlignment="1">
      <alignment vertical="center"/>
    </xf>
    <xf numFmtId="187" fontId="2" fillId="0" borderId="0" xfId="286" applyNumberFormat="1" applyFont="1" applyFill="1" applyBorder="1" applyAlignment="1">
      <alignment vertical="center"/>
    </xf>
    <xf numFmtId="0" fontId="1" fillId="0" borderId="0" xfId="286" applyFont="1" applyFill="1" applyBorder="1" applyAlignment="1">
      <alignment horizontal="center" vertical="center"/>
    </xf>
    <xf numFmtId="0" fontId="3" fillId="0" borderId="0" xfId="273" applyFont="1" applyFill="1" applyAlignment="1">
      <alignment horizontal="center" vertical="center"/>
    </xf>
    <xf numFmtId="0" fontId="12" fillId="0" borderId="0" xfId="286" applyFont="1" applyFill="1" applyAlignment="1">
      <alignment horizontal="center" vertical="center"/>
    </xf>
    <xf numFmtId="0" fontId="2" fillId="0" borderId="0" xfId="273" applyFont="1" applyFill="1" applyAlignment="1">
      <alignment horizontal="left" vertical="center"/>
    </xf>
    <xf numFmtId="0" fontId="2" fillId="0" borderId="0" xfId="273" applyFont="1" applyFill="1" applyAlignment="1">
      <alignment vertical="center"/>
    </xf>
    <xf numFmtId="0" fontId="2" fillId="0" borderId="0" xfId="273" applyFont="1" applyFill="1" applyAlignment="1">
      <alignment horizontal="center" vertical="center"/>
    </xf>
    <xf numFmtId="188" fontId="105" fillId="0" borderId="0" xfId="0" quotePrefix="1" applyNumberFormat="1" applyFont="1" applyFill="1" applyAlignment="1">
      <alignment horizontal="center" vertical="center"/>
    </xf>
    <xf numFmtId="0" fontId="105" fillId="0" borderId="0" xfId="0" applyFont="1" applyFill="1" applyAlignment="1">
      <alignment horizontal="center" vertical="center"/>
    </xf>
    <xf numFmtId="0" fontId="10" fillId="0" borderId="0" xfId="273" applyFont="1" applyFill="1" applyAlignment="1">
      <alignment vertical="center"/>
    </xf>
    <xf numFmtId="0" fontId="105" fillId="0" borderId="0" xfId="0" applyFont="1" applyFill="1" applyAlignment="1">
      <alignment vertical="center"/>
    </xf>
    <xf numFmtId="0" fontId="1" fillId="0" borderId="0" xfId="273" applyFont="1" applyFill="1" applyAlignment="1">
      <alignment horizontal="center" vertical="center"/>
    </xf>
    <xf numFmtId="0" fontId="3" fillId="0" borderId="0" xfId="273" applyFont="1" applyFill="1" applyAlignment="1">
      <alignment vertical="center"/>
    </xf>
    <xf numFmtId="189" fontId="1" fillId="0" borderId="0" xfId="32" applyNumberFormat="1" applyFont="1" applyFill="1" applyAlignment="1">
      <alignment vertical="center"/>
    </xf>
    <xf numFmtId="0" fontId="1" fillId="0" borderId="0" xfId="273" applyFont="1" applyFill="1" applyBorder="1" applyAlignment="1">
      <alignment vertical="center"/>
    </xf>
    <xf numFmtId="190" fontId="1" fillId="0" borderId="0" xfId="273" applyNumberFormat="1" applyFont="1" applyFill="1" applyAlignment="1">
      <alignment horizontal="center" vertical="center"/>
    </xf>
    <xf numFmtId="189" fontId="99" fillId="0" borderId="0" xfId="32" applyNumberFormat="1" applyFont="1" applyFill="1" applyAlignment="1">
      <alignment vertical="center"/>
    </xf>
    <xf numFmtId="189" fontId="7" fillId="0" borderId="0" xfId="273" applyNumberFormat="1" applyFont="1" applyFill="1" applyAlignment="1">
      <alignment vertical="center"/>
    </xf>
    <xf numFmtId="189" fontId="1" fillId="0" borderId="0" xfId="32" applyNumberFormat="1" applyFont="1" applyFill="1" applyAlignment="1">
      <alignment horizontal="center" vertical="center"/>
    </xf>
    <xf numFmtId="191" fontId="2" fillId="0" borderId="0" xfId="246" applyNumberFormat="1" applyFont="1" applyFill="1" applyAlignment="1">
      <alignment vertical="center"/>
    </xf>
    <xf numFmtId="0" fontId="5" fillId="0" borderId="0" xfId="273" applyFont="1" applyFill="1" applyAlignment="1">
      <alignment horizontal="center" vertical="center"/>
    </xf>
    <xf numFmtId="0" fontId="1" fillId="0" borderId="0" xfId="273" applyFont="1" applyFill="1" applyAlignment="1">
      <alignment horizontal="left" vertical="center"/>
    </xf>
    <xf numFmtId="187" fontId="1" fillId="0" borderId="0" xfId="120" applyFont="1" applyFill="1" applyAlignment="1">
      <alignment vertical="center"/>
    </xf>
    <xf numFmtId="189" fontId="1" fillId="0" borderId="0" xfId="120" applyNumberFormat="1" applyFont="1" applyFill="1" applyAlignment="1">
      <alignment vertical="center"/>
    </xf>
    <xf numFmtId="189" fontId="2" fillId="0" borderId="10" xfId="273" applyNumberFormat="1" applyFont="1" applyFill="1" applyBorder="1" applyAlignment="1">
      <alignment vertical="center"/>
    </xf>
    <xf numFmtId="187" fontId="7" fillId="0" borderId="0" xfId="120" applyFont="1" applyFill="1" applyAlignment="1">
      <alignment vertical="center"/>
    </xf>
    <xf numFmtId="0" fontId="11" fillId="0" borderId="0" xfId="273" applyFont="1" applyFill="1" applyAlignment="1">
      <alignment horizontal="center" vertical="center"/>
    </xf>
    <xf numFmtId="190" fontId="2" fillId="0" borderId="0" xfId="273" applyNumberFormat="1" applyFont="1" applyFill="1" applyAlignment="1">
      <alignment horizontal="center" vertical="center"/>
    </xf>
    <xf numFmtId="189" fontId="2" fillId="0" borderId="10" xfId="273" applyNumberFormat="1" applyFont="1" applyFill="1" applyBorder="1" applyAlignment="1">
      <alignment horizontal="right" vertical="center"/>
    </xf>
    <xf numFmtId="189" fontId="2" fillId="0" borderId="0" xfId="273" applyNumberFormat="1" applyFont="1" applyFill="1" applyBorder="1" applyAlignment="1">
      <alignment horizontal="right" vertical="center"/>
    </xf>
    <xf numFmtId="189" fontId="1" fillId="0" borderId="36" xfId="273" applyNumberFormat="1" applyFont="1" applyFill="1" applyBorder="1" applyAlignment="1">
      <alignment vertical="center"/>
    </xf>
    <xf numFmtId="189" fontId="1" fillId="0" borderId="37" xfId="273" applyNumberFormat="1" applyFont="1" applyFill="1" applyBorder="1" applyAlignment="1">
      <alignment vertical="center"/>
    </xf>
    <xf numFmtId="190" fontId="1" fillId="0" borderId="0" xfId="273" applyNumberFormat="1" applyFont="1" applyFill="1" applyBorder="1" applyAlignment="1">
      <alignment horizontal="center" vertical="center"/>
    </xf>
    <xf numFmtId="49" fontId="2" fillId="0" borderId="0" xfId="273" applyNumberFormat="1" applyFont="1" applyFill="1" applyAlignment="1">
      <alignment horizontal="left" vertical="center"/>
    </xf>
    <xf numFmtId="189" fontId="2" fillId="0" borderId="36" xfId="273" applyNumberFormat="1" applyFont="1" applyFill="1" applyBorder="1" applyAlignment="1">
      <alignment vertical="center"/>
    </xf>
    <xf numFmtId="0" fontId="106" fillId="0" borderId="0" xfId="0" applyFont="1" applyFill="1" applyAlignment="1">
      <alignment vertical="center"/>
    </xf>
    <xf numFmtId="0" fontId="1" fillId="0" borderId="0" xfId="285" applyFont="1" applyFill="1" applyAlignment="1">
      <alignment vertical="center"/>
    </xf>
    <xf numFmtId="0" fontId="104" fillId="0" borderId="0" xfId="0" applyFont="1" applyFill="1" applyAlignment="1">
      <alignment vertical="center"/>
    </xf>
    <xf numFmtId="0" fontId="2" fillId="0" borderId="0" xfId="285" applyFont="1" applyFill="1" applyAlignment="1">
      <alignment vertical="center"/>
    </xf>
    <xf numFmtId="0" fontId="2" fillId="0" borderId="0" xfId="285" applyFont="1" applyFill="1" applyBorder="1" applyAlignment="1">
      <alignment horizontal="center" vertical="center"/>
    </xf>
    <xf numFmtId="0" fontId="1" fillId="0" borderId="0" xfId="285" applyFont="1" applyFill="1" applyBorder="1" applyAlignment="1">
      <alignment vertical="center"/>
    </xf>
    <xf numFmtId="0" fontId="1" fillId="0" borderId="0" xfId="285" applyFont="1" applyFill="1" applyBorder="1" applyAlignment="1">
      <alignment horizontal="center" vertical="center"/>
    </xf>
    <xf numFmtId="0" fontId="1" fillId="0" borderId="0" xfId="285" applyFont="1" applyFill="1" applyAlignment="1">
      <alignment horizontal="center" vertical="center"/>
    </xf>
    <xf numFmtId="0" fontId="2" fillId="0" borderId="0" xfId="285" applyFont="1" applyFill="1" applyAlignment="1">
      <alignment horizontal="center" vertical="center"/>
    </xf>
    <xf numFmtId="0" fontId="1" fillId="0" borderId="0" xfId="285" applyFont="1" applyFill="1" applyAlignment="1">
      <alignment horizontal="right" vertical="center"/>
    </xf>
    <xf numFmtId="0" fontId="4" fillId="0" borderId="0" xfId="285" applyFont="1" applyFill="1" applyBorder="1" applyAlignment="1">
      <alignment horizontal="center" vertical="center"/>
    </xf>
    <xf numFmtId="0" fontId="108" fillId="0" borderId="0" xfId="0" applyFont="1" applyFill="1" applyAlignment="1">
      <alignment vertical="center"/>
    </xf>
    <xf numFmtId="189" fontId="2" fillId="0" borderId="0" xfId="285" applyNumberFormat="1" applyFont="1" applyFill="1" applyBorder="1" applyAlignment="1">
      <alignment vertical="center"/>
    </xf>
    <xf numFmtId="0" fontId="1" fillId="0" borderId="0" xfId="285" quotePrefix="1" applyFont="1" applyFill="1" applyAlignment="1">
      <alignment vertical="center"/>
    </xf>
    <xf numFmtId="189" fontId="1" fillId="0" borderId="34" xfId="285" applyNumberFormat="1" applyFont="1" applyFill="1" applyBorder="1" applyAlignment="1">
      <alignment vertical="center"/>
    </xf>
    <xf numFmtId="189" fontId="1" fillId="0" borderId="0" xfId="285" applyNumberFormat="1" applyFont="1" applyFill="1" applyBorder="1" applyAlignment="1">
      <alignment vertical="center"/>
    </xf>
    <xf numFmtId="189" fontId="2" fillId="0" borderId="34" xfId="285" applyNumberFormat="1" applyFont="1" applyFill="1" applyBorder="1" applyAlignment="1">
      <alignment vertical="center"/>
    </xf>
    <xf numFmtId="187" fontId="2" fillId="0" borderId="10" xfId="32" applyFont="1" applyFill="1" applyBorder="1" applyAlignment="1">
      <alignment vertical="center"/>
    </xf>
    <xf numFmtId="187" fontId="2" fillId="0" borderId="0" xfId="32" applyFont="1" applyFill="1" applyBorder="1" applyAlignment="1">
      <alignment vertical="center"/>
    </xf>
    <xf numFmtId="189" fontId="2" fillId="0" borderId="36" xfId="285" applyNumberFormat="1" applyFont="1" applyFill="1" applyBorder="1" applyAlignment="1">
      <alignment vertical="center"/>
    </xf>
    <xf numFmtId="0" fontId="3" fillId="0" borderId="0" xfId="285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285" applyFont="1" applyFill="1" applyBorder="1" applyAlignment="1">
      <alignment horizontal="center" vertical="center"/>
    </xf>
    <xf numFmtId="0" fontId="9" fillId="0" borderId="0" xfId="285" applyFont="1" applyFill="1" applyAlignment="1">
      <alignment vertical="center"/>
    </xf>
    <xf numFmtId="0" fontId="2" fillId="0" borderId="0" xfId="285" applyFont="1" applyFill="1" applyBorder="1" applyAlignment="1">
      <alignment vertical="center"/>
    </xf>
    <xf numFmtId="0" fontId="104" fillId="0" borderId="0" xfId="0" applyFont="1" applyFill="1" applyAlignment="1">
      <alignment horizontal="center" vertical="center"/>
    </xf>
    <xf numFmtId="0" fontId="105" fillId="0" borderId="34" xfId="0" applyFont="1" applyFill="1" applyBorder="1" applyAlignment="1">
      <alignment horizontal="center" vertical="center"/>
    </xf>
    <xf numFmtId="0" fontId="4" fillId="0" borderId="0" xfId="285" applyFont="1" applyFill="1" applyAlignment="1">
      <alignment vertical="center"/>
    </xf>
    <xf numFmtId="0" fontId="2" fillId="0" borderId="0" xfId="0" applyFont="1" applyFill="1" applyAlignment="1">
      <alignment vertical="center"/>
    </xf>
    <xf numFmtId="189" fontId="2" fillId="0" borderId="10" xfId="285" applyNumberFormat="1" applyFont="1" applyFill="1" applyBorder="1" applyAlignment="1">
      <alignment vertical="center"/>
    </xf>
    <xf numFmtId="0" fontId="4" fillId="0" borderId="0" xfId="285" applyFont="1" applyFill="1" applyAlignment="1">
      <alignment horizontal="center" vertical="center"/>
    </xf>
    <xf numFmtId="0" fontId="10" fillId="0" borderId="0" xfId="285" applyFont="1" applyFill="1" applyAlignment="1">
      <alignment vertical="center"/>
    </xf>
    <xf numFmtId="0" fontId="2" fillId="0" borderId="0" xfId="285" applyFont="1" applyFill="1" applyAlignment="1">
      <alignment horizontal="left" vertical="center"/>
    </xf>
    <xf numFmtId="0" fontId="3" fillId="0" borderId="0" xfId="285" applyFont="1" applyFill="1" applyAlignment="1">
      <alignment horizontal="centerContinuous" vertical="center"/>
    </xf>
    <xf numFmtId="0" fontId="2" fillId="0" borderId="0" xfId="285" applyFont="1" applyFill="1" applyAlignment="1">
      <alignment horizontal="centerContinuous" vertical="center"/>
    </xf>
    <xf numFmtId="0" fontId="97" fillId="0" borderId="0" xfId="285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285" applyFont="1" applyFill="1" applyBorder="1" applyAlignment="1">
      <alignment horizontal="center" vertical="center"/>
    </xf>
    <xf numFmtId="189" fontId="1" fillId="0" borderId="0" xfId="285" applyNumberFormat="1" applyFont="1" applyFill="1" applyAlignment="1">
      <alignment vertical="center"/>
    </xf>
    <xf numFmtId="189" fontId="1" fillId="0" borderId="0" xfId="120" applyNumberFormat="1" applyFont="1" applyFill="1" applyAlignment="1">
      <alignment horizontal="center" vertical="center"/>
    </xf>
    <xf numFmtId="0" fontId="98" fillId="0" borderId="0" xfId="285" applyFont="1" applyFill="1" applyAlignment="1">
      <alignment horizontal="center" vertical="center"/>
    </xf>
    <xf numFmtId="0" fontId="1" fillId="0" borderId="0" xfId="285" applyFont="1" applyFill="1" applyAlignment="1">
      <alignment horizontal="centerContinuous" vertical="center"/>
    </xf>
    <xf numFmtId="0" fontId="4" fillId="0" borderId="0" xfId="273" applyFont="1" applyFill="1" applyAlignment="1">
      <alignment vertical="center"/>
    </xf>
    <xf numFmtId="189" fontId="1" fillId="0" borderId="0" xfId="285" applyNumberFormat="1" applyFont="1" applyFill="1" applyAlignment="1">
      <alignment horizontal="center" vertical="center"/>
    </xf>
    <xf numFmtId="189" fontId="1" fillId="0" borderId="0" xfId="285" applyNumberFormat="1" applyFont="1" applyFill="1" applyBorder="1" applyAlignment="1">
      <alignment horizontal="center" vertical="center"/>
    </xf>
    <xf numFmtId="189" fontId="1" fillId="0" borderId="0" xfId="120" applyNumberFormat="1" applyFont="1" applyFill="1" applyBorder="1" applyAlignment="1">
      <alignment vertical="center"/>
    </xf>
    <xf numFmtId="189" fontId="1" fillId="0" borderId="30" xfId="120" applyNumberFormat="1" applyFont="1" applyFill="1" applyBorder="1" applyAlignment="1">
      <alignment vertical="center"/>
    </xf>
    <xf numFmtId="0" fontId="107" fillId="0" borderId="0" xfId="285" applyFont="1" applyFill="1" applyAlignment="1">
      <alignment vertical="center"/>
    </xf>
    <xf numFmtId="189" fontId="1" fillId="0" borderId="34" xfId="120" applyNumberFormat="1" applyFont="1" applyFill="1" applyBorder="1" applyAlignment="1">
      <alignment vertical="center"/>
    </xf>
    <xf numFmtId="0" fontId="3" fillId="0" borderId="0" xfId="285" applyFont="1" applyFill="1" applyAlignment="1">
      <alignment horizontal="center" vertical="center"/>
    </xf>
    <xf numFmtId="189" fontId="2" fillId="0" borderId="10" xfId="120" applyNumberFormat="1" applyFont="1" applyFill="1" applyBorder="1" applyAlignment="1">
      <alignment horizontal="right" vertical="center"/>
    </xf>
    <xf numFmtId="189" fontId="2" fillId="0" borderId="0" xfId="120" applyNumberFormat="1" applyFont="1" applyFill="1" applyBorder="1" applyAlignment="1">
      <alignment horizontal="right" vertical="center"/>
    </xf>
    <xf numFmtId="190" fontId="1" fillId="0" borderId="0" xfId="285" applyNumberFormat="1" applyFont="1" applyFill="1" applyAlignment="1">
      <alignment vertical="center"/>
    </xf>
    <xf numFmtId="190" fontId="1" fillId="0" borderId="0" xfId="285" applyNumberFormat="1" applyFont="1" applyFill="1" applyAlignment="1">
      <alignment horizontal="center" vertical="center"/>
    </xf>
    <xf numFmtId="3" fontId="4" fillId="0" borderId="0" xfId="285" applyNumberFormat="1" applyFont="1" applyFill="1" applyAlignment="1">
      <alignment horizontal="center" vertical="center"/>
    </xf>
    <xf numFmtId="189" fontId="2" fillId="0" borderId="0" xfId="285" applyNumberFormat="1" applyFont="1" applyFill="1" applyBorder="1" applyAlignment="1">
      <alignment horizontal="right" vertical="center"/>
    </xf>
    <xf numFmtId="191" fontId="1" fillId="0" borderId="0" xfId="273" applyNumberFormat="1" applyFont="1" applyFill="1" applyBorder="1" applyAlignment="1">
      <alignment horizontal="left" vertical="center"/>
    </xf>
    <xf numFmtId="189" fontId="2" fillId="0" borderId="10" xfId="120" applyNumberFormat="1" applyFont="1" applyFill="1" applyBorder="1" applyAlignment="1">
      <alignment vertical="center"/>
    </xf>
    <xf numFmtId="189" fontId="1" fillId="0" borderId="0" xfId="109" applyNumberFormat="1" applyFont="1" applyFill="1" applyAlignment="1">
      <alignment vertical="center"/>
    </xf>
    <xf numFmtId="189" fontId="2" fillId="0" borderId="30" xfId="120" applyNumberFormat="1" applyFont="1" applyFill="1" applyBorder="1" applyAlignment="1">
      <alignment vertical="center"/>
    </xf>
    <xf numFmtId="189" fontId="2" fillId="0" borderId="0" xfId="285" applyNumberFormat="1" applyFont="1" applyFill="1" applyAlignment="1">
      <alignment vertical="center"/>
    </xf>
    <xf numFmtId="189" fontId="2" fillId="0" borderId="35" xfId="120" applyNumberFormat="1" applyFont="1" applyFill="1" applyBorder="1" applyAlignment="1">
      <alignment vertical="center"/>
    </xf>
    <xf numFmtId="0" fontId="2" fillId="0" borderId="0" xfId="273" applyFont="1" applyFill="1" applyBorder="1" applyAlignment="1">
      <alignment vertical="center"/>
    </xf>
    <xf numFmtId="0" fontId="16" fillId="0" borderId="0" xfId="273" applyFont="1" applyFill="1" applyAlignment="1">
      <alignment horizontal="left" vertical="center"/>
    </xf>
    <xf numFmtId="0" fontId="10" fillId="0" borderId="0" xfId="273" applyFont="1" applyFill="1" applyAlignment="1">
      <alignment horizontal="left" vertical="center"/>
    </xf>
    <xf numFmtId="0" fontId="2" fillId="0" borderId="0" xfId="273" applyFont="1" applyFill="1" applyAlignment="1">
      <alignment horizontal="center" vertical="center"/>
    </xf>
    <xf numFmtId="0" fontId="2" fillId="0" borderId="0" xfId="273" applyFont="1" applyFill="1" applyBorder="1" applyAlignment="1">
      <alignment horizontal="center" vertical="center"/>
    </xf>
    <xf numFmtId="0" fontId="4" fillId="0" borderId="0" xfId="273" applyFont="1" applyFill="1" applyBorder="1" applyAlignment="1">
      <alignment horizontal="center" vertical="center"/>
    </xf>
    <xf numFmtId="0" fontId="1" fillId="0" borderId="0" xfId="273" applyFont="1" applyFill="1" applyAlignment="1">
      <alignment horizontal="left" vertical="center"/>
    </xf>
    <xf numFmtId="0" fontId="104" fillId="0" borderId="0" xfId="0" applyFont="1" applyFill="1" applyAlignment="1">
      <alignment horizontal="center" vertical="center"/>
    </xf>
    <xf numFmtId="0" fontId="108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16" fontId="1" fillId="0" borderId="0" xfId="0" quotePrefix="1" applyNumberFormat="1" applyFont="1" applyFill="1" applyAlignment="1">
      <alignment horizontal="center" vertical="center" wrapText="1"/>
    </xf>
    <xf numFmtId="0" fontId="105" fillId="0" borderId="34" xfId="0" applyFont="1" applyFill="1" applyBorder="1" applyAlignment="1">
      <alignment horizontal="center" vertical="center"/>
    </xf>
    <xf numFmtId="0" fontId="106" fillId="0" borderId="0" xfId="0" applyFont="1" applyFill="1" applyAlignment="1">
      <alignment vertical="center"/>
    </xf>
    <xf numFmtId="16" fontId="105" fillId="0" borderId="0" xfId="0" quotePrefix="1" applyNumberFormat="1" applyFont="1" applyFill="1" applyAlignment="1">
      <alignment horizontal="center" vertical="center"/>
    </xf>
    <xf numFmtId="0" fontId="105" fillId="0" borderId="0" xfId="0" applyFont="1" applyFill="1" applyAlignment="1">
      <alignment horizontal="center" vertical="center"/>
    </xf>
  </cellXfs>
  <cellStyles count="469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2" xfId="247"/>
    <cellStyle name="Normal 3 2 2" xfId="248"/>
    <cellStyle name="Normal 3 3" xfId="249"/>
    <cellStyle name="Normal 3 4" xfId="250"/>
    <cellStyle name="Normal 3 5" xfId="251"/>
    <cellStyle name="Normal 3 6" xfId="252"/>
    <cellStyle name="Normal 3 7" xfId="253"/>
    <cellStyle name="Normal 3 8" xfId="254"/>
    <cellStyle name="Normal 30" xfId="255"/>
    <cellStyle name="Normal 31" xfId="256"/>
    <cellStyle name="Normal 31 2" xfId="257"/>
    <cellStyle name="Normal 31 2 2" xfId="258"/>
    <cellStyle name="Normal 32" xfId="259"/>
    <cellStyle name="Normal 33" xfId="260"/>
    <cellStyle name="Normal 34" xfId="261"/>
    <cellStyle name="Normal 38" xfId="262"/>
    <cellStyle name="Normal 39" xfId="263"/>
    <cellStyle name="Normal 4" xfId="264"/>
    <cellStyle name="Normal 4 2" xfId="265"/>
    <cellStyle name="Normal 4 2 2" xfId="266"/>
    <cellStyle name="Normal 4 3" xfId="267"/>
    <cellStyle name="Normal 4 4" xfId="268"/>
    <cellStyle name="Normal 40" xfId="269"/>
    <cellStyle name="Normal 5" xfId="270"/>
    <cellStyle name="Normal 5 2" xfId="271"/>
    <cellStyle name="Normal 5 3" xfId="272"/>
    <cellStyle name="Normal 6" xfId="273"/>
    <cellStyle name="Normal 6 2" xfId="274"/>
    <cellStyle name="Normal 6 3" xfId="275"/>
    <cellStyle name="Normal 7" xfId="276"/>
    <cellStyle name="Normal 7 2" xfId="277"/>
    <cellStyle name="Normal 8" xfId="278"/>
    <cellStyle name="Normal 8 2" xfId="279"/>
    <cellStyle name="Normal 9" xfId="280"/>
    <cellStyle name="Normal 9 2" xfId="281"/>
    <cellStyle name="Normal 9 3" xfId="282"/>
    <cellStyle name="Normal U" xfId="283"/>
    <cellStyle name="Normal_AMT_BCP_TFS_Q151_Final-120508" xfId="284"/>
    <cellStyle name="Normal_Draft PTTCHTx 2" xfId="285"/>
    <cellStyle name="Normal_Draft PTTCHTx 2_PL" xfId="286"/>
    <cellStyle name="Note 2" xfId="287"/>
    <cellStyle name="Note 2 2" xfId="288"/>
    <cellStyle name="Note 2 2 2" xfId="289"/>
    <cellStyle name="Note 2 3" xfId="290"/>
    <cellStyle name="Note 3" xfId="291"/>
    <cellStyle name="Note 3 2" xfId="292"/>
    <cellStyle name="Note 3 2 2" xfId="293"/>
    <cellStyle name="Note 3 3" xfId="294"/>
    <cellStyle name="Note 4" xfId="295"/>
    <cellStyle name="Note 4 2" xfId="296"/>
    <cellStyle name="Note 4 2 2" xfId="297"/>
    <cellStyle name="Note 4 3" xfId="298"/>
    <cellStyle name="Note 5" xfId="299"/>
    <cellStyle name="Note 5 2" xfId="300"/>
    <cellStyle name="Note 5 2 2" xfId="301"/>
    <cellStyle name="Note 5 3" xfId="302"/>
    <cellStyle name="Note 6" xfId="303"/>
    <cellStyle name="Note 6 2" xfId="304"/>
    <cellStyle name="Note heading" xfId="305"/>
    <cellStyle name="nplode" xfId="306"/>
    <cellStyle name="Output Amounts" xfId="307"/>
    <cellStyle name="OUTPUT COLUMN HEADINGS" xfId="308"/>
    <cellStyle name="OUTPUT LINE ITEMS" xfId="309"/>
    <cellStyle name="OUTPUT REPORT HEADING" xfId="310"/>
    <cellStyle name="OUTPUT REPORT TITLE" xfId="311"/>
    <cellStyle name="Percent [0] U" xfId="312"/>
    <cellStyle name="Percent [2]" xfId="313"/>
    <cellStyle name="Percent [2] U" xfId="314"/>
    <cellStyle name="Percent [2]_0412 TPS 2006 Budget" xfId="315"/>
    <cellStyle name="Percent 10" xfId="316"/>
    <cellStyle name="Percent 11" xfId="317"/>
    <cellStyle name="Percent 12" xfId="318"/>
    <cellStyle name="Percent 13" xfId="319"/>
    <cellStyle name="Percent 14" xfId="320"/>
    <cellStyle name="Percent 15" xfId="321"/>
    <cellStyle name="Percent 16" xfId="322"/>
    <cellStyle name="Percent 17" xfId="323"/>
    <cellStyle name="Percent 18" xfId="324"/>
    <cellStyle name="Percent 19" xfId="325"/>
    <cellStyle name="Percent 2" xfId="326"/>
    <cellStyle name="Percent 2 2" xfId="327"/>
    <cellStyle name="Percent 2 3" xfId="328"/>
    <cellStyle name="Percent 2 4" xfId="329"/>
    <cellStyle name="Percent 2 5" xfId="330"/>
    <cellStyle name="Percent 2 6" xfId="331"/>
    <cellStyle name="Percent 2 7" xfId="332"/>
    <cellStyle name="Percent 20" xfId="333"/>
    <cellStyle name="Percent 21" xfId="334"/>
    <cellStyle name="Percent 22" xfId="335"/>
    <cellStyle name="Percent 23" xfId="336"/>
    <cellStyle name="Percent 24" xfId="337"/>
    <cellStyle name="Percent 25" xfId="338"/>
    <cellStyle name="Percent 26" xfId="339"/>
    <cellStyle name="Percent 27" xfId="340"/>
    <cellStyle name="Percent 28" xfId="341"/>
    <cellStyle name="Percent 29" xfId="342"/>
    <cellStyle name="Percent 3" xfId="343"/>
    <cellStyle name="Percent 3 2" xfId="344"/>
    <cellStyle name="Percent 30" xfId="345"/>
    <cellStyle name="Percent 31" xfId="346"/>
    <cellStyle name="Percent 37" xfId="347"/>
    <cellStyle name="Percent 38" xfId="348"/>
    <cellStyle name="Percent 4" xfId="349"/>
    <cellStyle name="Percent 5" xfId="350"/>
    <cellStyle name="Percent 6" xfId="351"/>
    <cellStyle name="Percent 7" xfId="352"/>
    <cellStyle name="Percent 8" xfId="353"/>
    <cellStyle name="Percent 9" xfId="354"/>
    <cellStyle name="PSChar" xfId="355"/>
    <cellStyle name="PSDate" xfId="356"/>
    <cellStyle name="PSDec" xfId="357"/>
    <cellStyle name="PSHeading" xfId="358"/>
    <cellStyle name="PSInt" xfId="359"/>
    <cellStyle name="PSSpacer" xfId="360"/>
    <cellStyle name="RangeNames" xfId="361"/>
    <cellStyle name="Ratio" xfId="362"/>
    <cellStyle name="ratio - Style2" xfId="363"/>
    <cellStyle name="Reset range style to defaults" xfId="364"/>
    <cellStyle name="Rothschild Normal" xfId="365"/>
    <cellStyle name="RowSummary" xfId="366"/>
    <cellStyle name="SAPBEXaggData" xfId="367"/>
    <cellStyle name="SAPBEXaggDataEmph" xfId="368"/>
    <cellStyle name="SAPBEXaggItem" xfId="369"/>
    <cellStyle name="SAPBEXaggItemX" xfId="370"/>
    <cellStyle name="SAPBEXchaText" xfId="371"/>
    <cellStyle name="SAPBEXexcBad7" xfId="372"/>
    <cellStyle name="SAPBEXexcBad8" xfId="373"/>
    <cellStyle name="SAPBEXexcBad9" xfId="374"/>
    <cellStyle name="SAPBEXexcCritical4" xfId="375"/>
    <cellStyle name="SAPBEXexcCritical5" xfId="376"/>
    <cellStyle name="SAPBEXexcCritical6" xfId="377"/>
    <cellStyle name="SAPBEXexcGood1" xfId="378"/>
    <cellStyle name="SAPBEXexcGood2" xfId="379"/>
    <cellStyle name="SAPBEXexcGood3" xfId="380"/>
    <cellStyle name="SAPBEXfilterDrill" xfId="381"/>
    <cellStyle name="SAPBEXfilterItem" xfId="382"/>
    <cellStyle name="SAPBEXfilterText" xfId="383"/>
    <cellStyle name="SAPBEXformats" xfId="384"/>
    <cellStyle name="SAPBEXheaderItem" xfId="385"/>
    <cellStyle name="SAPBEXheaderText" xfId="386"/>
    <cellStyle name="SAPBEXHLevel0" xfId="387"/>
    <cellStyle name="SAPBEXHLevel0X" xfId="388"/>
    <cellStyle name="SAPBEXHLevel1" xfId="389"/>
    <cellStyle name="SAPBEXHLevel1X" xfId="390"/>
    <cellStyle name="SAPBEXHLevel2" xfId="391"/>
    <cellStyle name="SAPBEXHLevel2X" xfId="392"/>
    <cellStyle name="SAPBEXHLevel3" xfId="393"/>
    <cellStyle name="SAPBEXHLevel3X" xfId="394"/>
    <cellStyle name="SAPBEXresData" xfId="395"/>
    <cellStyle name="SAPBEXresDataEmph" xfId="396"/>
    <cellStyle name="SAPBEXresItem" xfId="397"/>
    <cellStyle name="SAPBEXresItemX" xfId="398"/>
    <cellStyle name="SAPBEXstdData" xfId="399"/>
    <cellStyle name="SAPBEXstdDataEmph" xfId="400"/>
    <cellStyle name="SAPBEXstdItem" xfId="401"/>
    <cellStyle name="SAPBEXstdItemX" xfId="402"/>
    <cellStyle name="SAPBEXtitle" xfId="403"/>
    <cellStyle name="SAPBEXundefined" xfId="404"/>
    <cellStyle name="Sensitivity" xfId="405"/>
    <cellStyle name="SheetHeader1" xfId="406"/>
    <cellStyle name="SheetHeader2" xfId="407"/>
    <cellStyle name="Short Date" xfId="408"/>
    <cellStyle name="Style 1" xfId="409"/>
    <cellStyle name="style1" xfId="410"/>
    <cellStyle name="Style2" xfId="411"/>
    <cellStyle name="Style3" xfId="412"/>
    <cellStyle name="Subheading" xfId="413"/>
    <cellStyle name="SubheadingBold" xfId="414"/>
    <cellStyle name="Table Heading" xfId="415"/>
    <cellStyle name="Table_Heading2" xfId="416"/>
    <cellStyle name="TBC" xfId="417"/>
    <cellStyle name="Times New Roman" xfId="418"/>
    <cellStyle name="Total 1" xfId="419"/>
    <cellStyle name="Total 2" xfId="420"/>
    <cellStyle name="Total 3" xfId="421"/>
    <cellStyle name="Total 4" xfId="422"/>
    <cellStyle name="Transfer out" xfId="423"/>
    <cellStyle name="Tusental (0)_pldt" xfId="424"/>
    <cellStyle name="Tusental_pldt" xfId="425"/>
    <cellStyle name="Unit" xfId="426"/>
    <cellStyle name="Unprotected" xfId="427"/>
    <cellStyle name="User_Defined_A" xfId="428"/>
    <cellStyle name="Valuta (0)_pldt" xfId="429"/>
    <cellStyle name="Valuta_pldt" xfId="430"/>
    <cellStyle name="Warning" xfId="431"/>
    <cellStyle name="การคำนวณ" xfId="444"/>
    <cellStyle name="ข้อความเตือน" xfId="445"/>
    <cellStyle name="ข้อความอธิบาย" xfId="446"/>
    <cellStyle name="เครื่องหมายจุลภาค [0]_Book2" xfId="432"/>
    <cellStyle name="เครื่องหมายจุลภาค 2" xfId="433"/>
    <cellStyle name="เครื่องหมายจุลภาค 3" xfId="434"/>
    <cellStyle name="เครื่องหมายจุลภาค 4" xfId="435"/>
    <cellStyle name="เครื่องหมายจุลภาค_Book2" xfId="436"/>
    <cellStyle name="เครื่องหมายสกุลเงิน [0]_Book2" xfId="437"/>
    <cellStyle name="เครื่องหมายสกุลเงิน_Book2" xfId="438"/>
    <cellStyle name="ชื่อเรื่อง" xfId="447"/>
    <cellStyle name="เชื่อมโยงหลายมิติ_ไม่ขาว ไม่สวย ไม่หมวย แต่เซ็กซ์" xfId="439"/>
    <cellStyle name="เซลล์ตรวจสอบ" xfId="440"/>
    <cellStyle name="เซลล์ที่มีการเชื่อมโยง" xfId="441"/>
    <cellStyle name="ดี" xfId="448"/>
    <cellStyle name="ตามการเชื่อมโยงหลายมิติ_ไม่ขาว ไม่สวย ไม่หมวย แต่เซ็กซ์" xfId="449"/>
    <cellStyle name="ปกติ 2" xfId="450"/>
    <cellStyle name="ปกติ 3" xfId="451"/>
    <cellStyle name="ปกติ_088dc_eci" xfId="452"/>
    <cellStyle name="ป้อนค่า" xfId="453"/>
    <cellStyle name="ปานกลาง" xfId="454"/>
    <cellStyle name="ผลรวม" xfId="455"/>
    <cellStyle name="แย่" xfId="442"/>
    <cellStyle name="วฅมุ_ฑธนฬย๗ภฬ" xfId="456"/>
    <cellStyle name="ส่วนที่ถูกเน้น1" xfId="457"/>
    <cellStyle name="ส่วนที่ถูกเน้น2" xfId="458"/>
    <cellStyle name="ส่วนที่ถูกเน้น3" xfId="459"/>
    <cellStyle name="ส่วนที่ถูกเน้น4" xfId="460"/>
    <cellStyle name="ส่วนที่ถูกเน้น5" xfId="461"/>
    <cellStyle name="ส่วนที่ถูกเน้น6" xfId="462"/>
    <cellStyle name="แสดงผล" xfId="443"/>
    <cellStyle name="หมายเหตุ" xfId="463"/>
    <cellStyle name="หัวเรื่อง 1" xfId="464"/>
    <cellStyle name="หัวเรื่อง 2" xfId="465"/>
    <cellStyle name="หัวเรื่อง 3" xfId="466"/>
    <cellStyle name="หัวเรื่อง 4" xfId="467"/>
    <cellStyle name="標準_2006 Eng" xfId="468"/>
  </cellStyles>
  <dxfs count="0"/>
  <tableStyles count="0" defaultTableStyle="TableStyleMedium9" defaultPivotStyle="PivotStyleLight16"/>
  <colors>
    <mruColors>
      <color rgb="FF00FFFF"/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>
            <v>0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99"/>
  <sheetViews>
    <sheetView tabSelected="1" zoomScaleNormal="100" zoomScaleSheetLayoutView="100" workbookViewId="0">
      <selection activeCell="F86" sqref="F86"/>
    </sheetView>
  </sheetViews>
  <sheetFormatPr defaultColWidth="2.625" defaultRowHeight="18" customHeight="1"/>
  <cols>
    <col min="1" max="1" width="2.125" style="1" customWidth="1"/>
    <col min="2" max="2" width="2.625" style="1"/>
    <col min="3" max="3" width="37" style="1" customWidth="1"/>
    <col min="4" max="4" width="7.875" style="25" customWidth="1"/>
    <col min="5" max="5" width="1.125" style="73" customWidth="1"/>
    <col min="6" max="6" width="12" style="1" customWidth="1"/>
    <col min="7" max="7" width="1.125" style="1" customWidth="1"/>
    <col min="8" max="8" width="12" style="1" customWidth="1"/>
    <col min="9" max="9" width="1.125" style="1" customWidth="1"/>
    <col min="10" max="10" width="12" style="1" customWidth="1"/>
    <col min="11" max="11" width="1.125" style="1" customWidth="1"/>
    <col min="12" max="12" width="12" style="1" customWidth="1"/>
    <col min="13" max="16384" width="2.625" style="1"/>
  </cols>
  <sheetData>
    <row r="1" spans="1:12" ht="18" customHeight="1">
      <c r="A1" s="161" t="s">
        <v>202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</row>
    <row r="2" spans="1:12" s="4" customFormat="1" ht="18" customHeight="1">
      <c r="A2" s="2" t="s">
        <v>203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8" customHeight="1">
      <c r="A3" s="162" t="s">
        <v>65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</row>
    <row r="4" spans="1:12" ht="9.9499999999999993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18" customHeight="1">
      <c r="A5" s="67"/>
      <c r="B5" s="67"/>
      <c r="C5" s="67"/>
      <c r="D5" s="68"/>
      <c r="E5" s="68"/>
      <c r="F5" s="163" t="s">
        <v>0</v>
      </c>
      <c r="G5" s="163"/>
      <c r="H5" s="163"/>
      <c r="I5" s="67"/>
      <c r="J5" s="163" t="s">
        <v>1</v>
      </c>
      <c r="K5" s="163"/>
      <c r="L5" s="163"/>
    </row>
    <row r="6" spans="1:12" ht="18" customHeight="1">
      <c r="A6" s="67"/>
      <c r="B6" s="67"/>
      <c r="C6" s="67"/>
      <c r="D6" s="64"/>
      <c r="E6" s="68"/>
      <c r="F6" s="164" t="s">
        <v>2</v>
      </c>
      <c r="G6" s="164"/>
      <c r="H6" s="164"/>
      <c r="I6" s="160"/>
      <c r="J6" s="164" t="s">
        <v>2</v>
      </c>
      <c r="K6" s="164"/>
      <c r="L6" s="164"/>
    </row>
    <row r="7" spans="1:12" ht="18" customHeight="1">
      <c r="A7" s="67"/>
      <c r="B7" s="67"/>
      <c r="C7" s="67"/>
      <c r="D7" s="64"/>
      <c r="E7" s="68"/>
      <c r="F7" s="69" t="s">
        <v>193</v>
      </c>
      <c r="G7" s="70"/>
      <c r="H7" s="70" t="s">
        <v>76</v>
      </c>
      <c r="I7" s="70"/>
      <c r="J7" s="69" t="s">
        <v>193</v>
      </c>
      <c r="K7" s="70"/>
      <c r="L7" s="70" t="s">
        <v>76</v>
      </c>
    </row>
    <row r="8" spans="1:12" ht="18" customHeight="1">
      <c r="A8" s="71" t="s">
        <v>3</v>
      </c>
      <c r="B8" s="72"/>
      <c r="C8" s="72"/>
      <c r="D8" s="16" t="s">
        <v>4</v>
      </c>
      <c r="E8" s="16"/>
      <c r="F8" s="22" t="s">
        <v>204</v>
      </c>
      <c r="G8" s="23"/>
      <c r="H8" s="22" t="s">
        <v>114</v>
      </c>
      <c r="I8" s="22"/>
      <c r="J8" s="22" t="s">
        <v>204</v>
      </c>
      <c r="K8" s="23"/>
      <c r="L8" s="22" t="s">
        <v>114</v>
      </c>
    </row>
    <row r="9" spans="1:12" ht="18" customHeight="1">
      <c r="A9" s="71"/>
      <c r="B9" s="72"/>
      <c r="C9" s="72"/>
      <c r="D9" s="16"/>
      <c r="E9" s="16"/>
      <c r="F9" s="22" t="s">
        <v>92</v>
      </c>
      <c r="G9" s="23"/>
      <c r="H9" s="70"/>
      <c r="I9" s="22"/>
      <c r="J9" s="22" t="s">
        <v>92</v>
      </c>
      <c r="K9" s="23"/>
      <c r="L9" s="22"/>
    </row>
    <row r="10" spans="1:12" ht="18" customHeight="1">
      <c r="F10" s="165" t="s">
        <v>82</v>
      </c>
      <c r="G10" s="165"/>
      <c r="H10" s="165"/>
      <c r="I10" s="165"/>
      <c r="J10" s="165"/>
      <c r="K10" s="165"/>
      <c r="L10" s="165"/>
    </row>
    <row r="11" spans="1:12" ht="18" customHeight="1">
      <c r="A11" s="74" t="s">
        <v>5</v>
      </c>
      <c r="F11" s="26"/>
      <c r="G11" s="26"/>
      <c r="H11" s="26"/>
      <c r="I11" s="26"/>
      <c r="J11" s="26"/>
      <c r="K11" s="26"/>
      <c r="L11" s="26"/>
    </row>
    <row r="12" spans="1:12" ht="18" customHeight="1">
      <c r="A12" s="1" t="s">
        <v>6</v>
      </c>
      <c r="F12" s="75">
        <v>11361078</v>
      </c>
      <c r="G12" s="75"/>
      <c r="H12" s="75">
        <v>11695247</v>
      </c>
      <c r="I12" s="75"/>
      <c r="J12" s="75">
        <v>3581940</v>
      </c>
      <c r="K12" s="75"/>
      <c r="L12" s="75">
        <v>4856977</v>
      </c>
    </row>
    <row r="13" spans="1:12" ht="18" customHeight="1">
      <c r="A13" s="1" t="s">
        <v>7</v>
      </c>
      <c r="D13" s="25">
        <v>5</v>
      </c>
      <c r="F13" s="75">
        <v>1137268</v>
      </c>
      <c r="G13" s="75"/>
      <c r="H13" s="75">
        <v>2229096</v>
      </c>
      <c r="I13" s="75"/>
      <c r="J13" s="75">
        <v>727526</v>
      </c>
      <c r="K13" s="75"/>
      <c r="L13" s="75">
        <v>767761</v>
      </c>
    </row>
    <row r="14" spans="1:12" ht="18" customHeight="1">
      <c r="A14" s="76" t="s">
        <v>172</v>
      </c>
      <c r="D14" s="25">
        <v>17</v>
      </c>
      <c r="F14" s="75">
        <v>0</v>
      </c>
      <c r="G14" s="75"/>
      <c r="H14" s="75">
        <v>10618</v>
      </c>
      <c r="I14" s="75"/>
      <c r="J14" s="75">
        <v>0</v>
      </c>
      <c r="K14" s="75"/>
      <c r="L14" s="75">
        <v>0</v>
      </c>
    </row>
    <row r="15" spans="1:12" ht="18" customHeight="1">
      <c r="A15" s="1" t="s">
        <v>105</v>
      </c>
      <c r="D15" s="25" t="s">
        <v>205</v>
      </c>
      <c r="F15" s="75">
        <v>6019271</v>
      </c>
      <c r="G15" s="75"/>
      <c r="H15" s="75">
        <v>5226926</v>
      </c>
      <c r="I15" s="75"/>
      <c r="J15" s="75">
        <v>0</v>
      </c>
      <c r="K15" s="75"/>
      <c r="L15" s="75">
        <v>0</v>
      </c>
    </row>
    <row r="16" spans="1:12" ht="18" customHeight="1">
      <c r="A16" s="1" t="s">
        <v>59</v>
      </c>
      <c r="D16" s="25">
        <v>6</v>
      </c>
      <c r="F16" s="75">
        <v>235446</v>
      </c>
      <c r="G16" s="75"/>
      <c r="H16" s="75">
        <v>404357</v>
      </c>
      <c r="I16" s="75"/>
      <c r="J16" s="75">
        <v>0</v>
      </c>
      <c r="K16" s="75"/>
      <c r="L16" s="75">
        <v>0</v>
      </c>
    </row>
    <row r="17" spans="1:12" ht="18" customHeight="1">
      <c r="A17" s="1" t="s">
        <v>163</v>
      </c>
      <c r="F17" s="75">
        <v>284173</v>
      </c>
      <c r="G17" s="75"/>
      <c r="H17" s="75">
        <v>153382</v>
      </c>
      <c r="I17" s="75"/>
      <c r="J17" s="75">
        <v>39955</v>
      </c>
      <c r="K17" s="75"/>
      <c r="L17" s="75">
        <v>45572</v>
      </c>
    </row>
    <row r="18" spans="1:12" ht="18" customHeight="1">
      <c r="A18" s="1" t="s">
        <v>252</v>
      </c>
      <c r="D18" s="25">
        <v>4</v>
      </c>
      <c r="F18" s="75">
        <v>4000</v>
      </c>
      <c r="G18" s="75"/>
      <c r="H18" s="75">
        <v>64091</v>
      </c>
      <c r="I18" s="75"/>
      <c r="J18" s="75">
        <v>0</v>
      </c>
      <c r="K18" s="75"/>
      <c r="L18" s="75">
        <v>64091</v>
      </c>
    </row>
    <row r="19" spans="1:12" ht="18" customHeight="1">
      <c r="A19" s="1" t="s">
        <v>164</v>
      </c>
      <c r="F19" s="75"/>
      <c r="G19" s="75"/>
      <c r="H19" s="75"/>
      <c r="I19" s="75"/>
      <c r="K19" s="75"/>
    </row>
    <row r="20" spans="1:12" ht="18" customHeight="1">
      <c r="B20" s="1" t="s">
        <v>152</v>
      </c>
      <c r="D20" s="25">
        <v>4</v>
      </c>
      <c r="F20" s="75">
        <v>89020</v>
      </c>
      <c r="G20" s="75"/>
      <c r="H20" s="75">
        <v>51984</v>
      </c>
      <c r="I20" s="75"/>
      <c r="J20" s="75">
        <v>67618</v>
      </c>
      <c r="K20" s="75"/>
      <c r="L20" s="75">
        <v>60267</v>
      </c>
    </row>
    <row r="21" spans="1:12" ht="18" customHeight="1">
      <c r="A21" s="1" t="s">
        <v>68</v>
      </c>
      <c r="F21" s="75"/>
      <c r="G21" s="75"/>
      <c r="H21" s="75"/>
      <c r="I21" s="75"/>
      <c r="J21" s="75"/>
      <c r="K21" s="75"/>
      <c r="L21" s="75"/>
    </row>
    <row r="22" spans="1:12" ht="18" customHeight="1">
      <c r="B22" s="1" t="s">
        <v>150</v>
      </c>
      <c r="D22" s="25">
        <v>4</v>
      </c>
      <c r="F22" s="75">
        <v>2698819</v>
      </c>
      <c r="G22" s="75"/>
      <c r="H22" s="75">
        <v>1262818</v>
      </c>
      <c r="I22" s="75"/>
      <c r="J22" s="75">
        <v>0</v>
      </c>
      <c r="K22" s="75"/>
      <c r="L22" s="75">
        <v>0</v>
      </c>
    </row>
    <row r="23" spans="1:12" ht="18" customHeight="1">
      <c r="A23" s="1" t="s">
        <v>8</v>
      </c>
      <c r="F23" s="75">
        <v>1882150</v>
      </c>
      <c r="G23" s="75"/>
      <c r="H23" s="75">
        <v>1932892</v>
      </c>
      <c r="I23" s="75"/>
      <c r="J23" s="75">
        <v>0</v>
      </c>
      <c r="K23" s="75"/>
      <c r="L23" s="75">
        <v>0</v>
      </c>
    </row>
    <row r="24" spans="1:12" ht="18" customHeight="1">
      <c r="A24" s="1" t="s">
        <v>9</v>
      </c>
      <c r="E24" s="77"/>
      <c r="F24" s="75">
        <v>21241</v>
      </c>
      <c r="G24" s="75"/>
      <c r="H24" s="75">
        <v>129493</v>
      </c>
      <c r="I24" s="75"/>
      <c r="J24" s="75">
        <v>1156</v>
      </c>
      <c r="K24" s="75"/>
      <c r="L24" s="75">
        <v>3991</v>
      </c>
    </row>
    <row r="25" spans="1:12" ht="18" customHeight="1">
      <c r="A25" s="67" t="s">
        <v>10</v>
      </c>
      <c r="E25" s="77"/>
      <c r="F25" s="47">
        <f>SUM(F12:F24)</f>
        <v>23732466</v>
      </c>
      <c r="G25" s="75"/>
      <c r="H25" s="47">
        <f>SUM(H12:H24)</f>
        <v>23160904</v>
      </c>
      <c r="I25" s="48"/>
      <c r="J25" s="47">
        <f>SUM(J12:J24)</f>
        <v>4418195</v>
      </c>
      <c r="K25" s="75"/>
      <c r="L25" s="47">
        <f>SUM(L12:L24)</f>
        <v>5798659</v>
      </c>
    </row>
    <row r="26" spans="1:12" ht="9.9499999999999993" customHeight="1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</row>
    <row r="27" spans="1:12" ht="18" customHeight="1">
      <c r="A27" s="74" t="s">
        <v>11</v>
      </c>
      <c r="E27" s="77"/>
      <c r="F27" s="78"/>
      <c r="G27" s="79"/>
      <c r="H27" s="78"/>
      <c r="I27" s="78"/>
      <c r="J27" s="79"/>
      <c r="K27" s="79"/>
      <c r="L27" s="79"/>
    </row>
    <row r="28" spans="1:12" ht="18" customHeight="1">
      <c r="A28" s="1" t="s">
        <v>206</v>
      </c>
      <c r="D28" s="25" t="s">
        <v>207</v>
      </c>
      <c r="E28" s="77"/>
      <c r="F28" s="75">
        <v>2024322</v>
      </c>
      <c r="G28" s="75"/>
      <c r="H28" s="75">
        <v>2538934</v>
      </c>
      <c r="I28" s="75"/>
      <c r="J28" s="75">
        <v>0</v>
      </c>
      <c r="K28" s="75"/>
      <c r="L28" s="75">
        <v>0</v>
      </c>
    </row>
    <row r="29" spans="1:12" ht="18" customHeight="1">
      <c r="A29" s="1" t="s">
        <v>67</v>
      </c>
      <c r="D29" s="25">
        <v>7</v>
      </c>
      <c r="E29" s="77"/>
      <c r="F29" s="75">
        <v>1632671</v>
      </c>
      <c r="G29" s="75"/>
      <c r="H29" s="75">
        <v>1628894</v>
      </c>
      <c r="I29" s="75"/>
      <c r="J29" s="75">
        <v>764604</v>
      </c>
      <c r="K29" s="75"/>
      <c r="L29" s="75">
        <v>764604</v>
      </c>
    </row>
    <row r="30" spans="1:12" ht="18" customHeight="1">
      <c r="A30" s="1" t="s">
        <v>12</v>
      </c>
      <c r="D30" s="25">
        <v>8</v>
      </c>
      <c r="E30" s="77"/>
      <c r="F30" s="75">
        <v>0</v>
      </c>
      <c r="G30" s="75"/>
      <c r="H30" s="75">
        <v>0</v>
      </c>
      <c r="I30" s="75"/>
      <c r="J30" s="75">
        <v>40694558</v>
      </c>
      <c r="K30" s="75"/>
      <c r="L30" s="75">
        <v>40690558</v>
      </c>
    </row>
    <row r="31" spans="1:12" ht="18" customHeight="1">
      <c r="A31" s="1" t="s">
        <v>71</v>
      </c>
      <c r="D31" s="25" t="s">
        <v>208</v>
      </c>
      <c r="E31" s="77"/>
      <c r="F31" s="75">
        <v>27569883</v>
      </c>
      <c r="G31" s="75"/>
      <c r="H31" s="75">
        <v>29093247</v>
      </c>
      <c r="I31" s="75"/>
      <c r="J31" s="75">
        <v>4736485</v>
      </c>
      <c r="K31" s="75"/>
      <c r="L31" s="75">
        <v>4653057</v>
      </c>
    </row>
    <row r="32" spans="1:12" ht="18" customHeight="1">
      <c r="A32" s="76" t="s">
        <v>115</v>
      </c>
      <c r="F32" s="75">
        <v>2442300</v>
      </c>
      <c r="G32" s="75"/>
      <c r="H32" s="75">
        <v>2442300</v>
      </c>
      <c r="I32" s="75"/>
      <c r="J32" s="75">
        <v>2442300</v>
      </c>
      <c r="K32" s="75"/>
      <c r="L32" s="75">
        <v>2442300</v>
      </c>
    </row>
    <row r="33" spans="1:12" ht="18" customHeight="1">
      <c r="A33" s="76" t="s">
        <v>13</v>
      </c>
      <c r="D33" s="25">
        <v>5</v>
      </c>
      <c r="F33" s="75">
        <v>113000</v>
      </c>
      <c r="G33" s="75"/>
      <c r="H33" s="75">
        <v>113000</v>
      </c>
      <c r="I33" s="75"/>
      <c r="J33" s="75">
        <v>113000</v>
      </c>
      <c r="K33" s="75"/>
      <c r="L33" s="75">
        <v>113000</v>
      </c>
    </row>
    <row r="34" spans="1:12" ht="18" customHeight="1">
      <c r="A34" s="76" t="s">
        <v>172</v>
      </c>
      <c r="D34" s="25">
        <v>17</v>
      </c>
      <c r="F34" s="75">
        <v>303470</v>
      </c>
      <c r="G34" s="75"/>
      <c r="H34" s="75">
        <v>226403</v>
      </c>
      <c r="I34" s="75"/>
      <c r="J34" s="75">
        <v>0</v>
      </c>
      <c r="K34" s="75"/>
      <c r="L34" s="75">
        <v>0</v>
      </c>
    </row>
    <row r="35" spans="1:12" ht="18" customHeight="1">
      <c r="A35" s="166" t="s">
        <v>209</v>
      </c>
      <c r="B35" s="166"/>
      <c r="C35" s="166"/>
      <c r="D35" s="25">
        <v>9</v>
      </c>
      <c r="E35" s="77"/>
      <c r="F35" s="75">
        <v>1060925</v>
      </c>
      <c r="G35" s="79"/>
      <c r="H35" s="75">
        <v>696907</v>
      </c>
      <c r="I35" s="75"/>
      <c r="J35" s="75">
        <v>0</v>
      </c>
      <c r="K35" s="75"/>
      <c r="L35" s="75">
        <v>0</v>
      </c>
    </row>
    <row r="36" spans="1:12" ht="18" customHeight="1">
      <c r="A36" s="76" t="s">
        <v>213</v>
      </c>
      <c r="D36" s="25">
        <v>4</v>
      </c>
      <c r="F36" s="75">
        <v>12795</v>
      </c>
      <c r="G36" s="75"/>
      <c r="H36" s="75">
        <v>9901</v>
      </c>
      <c r="I36" s="75"/>
      <c r="J36" s="75">
        <v>44259</v>
      </c>
      <c r="K36" s="75"/>
      <c r="L36" s="75">
        <v>16911</v>
      </c>
    </row>
    <row r="37" spans="1:12" ht="18" customHeight="1">
      <c r="A37" s="76" t="s">
        <v>14</v>
      </c>
      <c r="D37" s="25">
        <v>4</v>
      </c>
      <c r="F37" s="75">
        <v>199645</v>
      </c>
      <c r="G37" s="75"/>
      <c r="H37" s="75">
        <v>42494</v>
      </c>
      <c r="I37" s="75"/>
      <c r="J37" s="75">
        <v>1412361</v>
      </c>
      <c r="K37" s="75"/>
      <c r="L37" s="75">
        <v>1266966</v>
      </c>
    </row>
    <row r="38" spans="1:12" ht="18" customHeight="1">
      <c r="A38" s="1" t="s">
        <v>16</v>
      </c>
      <c r="E38" s="77"/>
      <c r="F38" s="75">
        <v>333015</v>
      </c>
      <c r="G38" s="75"/>
      <c r="H38" s="75">
        <v>318568</v>
      </c>
      <c r="I38" s="75"/>
      <c r="J38" s="75">
        <v>305390</v>
      </c>
      <c r="K38" s="75"/>
      <c r="L38" s="75">
        <v>305390</v>
      </c>
    </row>
    <row r="39" spans="1:12" ht="18" customHeight="1">
      <c r="A39" s="1" t="s">
        <v>15</v>
      </c>
      <c r="D39" s="25">
        <v>10</v>
      </c>
      <c r="E39" s="77"/>
      <c r="F39" s="75">
        <v>18966561</v>
      </c>
      <c r="G39" s="75"/>
      <c r="H39" s="75">
        <v>19772596</v>
      </c>
      <c r="I39" s="75"/>
      <c r="J39" s="75">
        <v>535904</v>
      </c>
      <c r="K39" s="75"/>
      <c r="L39" s="75">
        <v>551934</v>
      </c>
    </row>
    <row r="40" spans="1:12" ht="18" customHeight="1">
      <c r="A40" s="1" t="s">
        <v>17</v>
      </c>
      <c r="E40" s="77"/>
      <c r="F40" s="75">
        <v>215617</v>
      </c>
      <c r="G40" s="75"/>
      <c r="H40" s="75">
        <v>228712</v>
      </c>
      <c r="I40" s="75"/>
      <c r="J40" s="75">
        <v>0</v>
      </c>
      <c r="K40" s="75"/>
      <c r="L40" s="75">
        <v>0</v>
      </c>
    </row>
    <row r="41" spans="1:12" ht="18" customHeight="1">
      <c r="A41" s="1" t="s">
        <v>18</v>
      </c>
      <c r="E41" s="77"/>
      <c r="F41" s="75">
        <v>2538826</v>
      </c>
      <c r="G41" s="75"/>
      <c r="H41" s="75">
        <v>2982370</v>
      </c>
      <c r="I41" s="75"/>
      <c r="J41" s="75">
        <v>5063</v>
      </c>
      <c r="K41" s="75"/>
      <c r="L41" s="75">
        <v>7159</v>
      </c>
    </row>
    <row r="42" spans="1:12" ht="18" customHeight="1">
      <c r="A42" s="1" t="s">
        <v>70</v>
      </c>
      <c r="D42" s="25">
        <v>4</v>
      </c>
      <c r="E42" s="1"/>
      <c r="F42" s="75">
        <v>13950267</v>
      </c>
      <c r="G42" s="75"/>
      <c r="H42" s="80">
        <v>16407697</v>
      </c>
      <c r="I42" s="80"/>
      <c r="J42" s="75">
        <v>0</v>
      </c>
      <c r="K42" s="75"/>
      <c r="L42" s="75">
        <v>0</v>
      </c>
    </row>
    <row r="43" spans="1:12" ht="18" customHeight="1">
      <c r="A43" s="1" t="s">
        <v>19</v>
      </c>
      <c r="E43" s="77"/>
      <c r="F43" s="80">
        <v>38532</v>
      </c>
      <c r="G43" s="75"/>
      <c r="H43" s="75">
        <v>202232</v>
      </c>
      <c r="I43" s="75"/>
      <c r="J43" s="75">
        <v>38532</v>
      </c>
      <c r="K43" s="75"/>
      <c r="L43" s="75">
        <v>32422</v>
      </c>
    </row>
    <row r="44" spans="1:12" ht="18" customHeight="1">
      <c r="A44" s="1" t="s">
        <v>20</v>
      </c>
      <c r="E44" s="77"/>
      <c r="F44" s="75">
        <v>1422324</v>
      </c>
      <c r="G44" s="75"/>
      <c r="H44" s="75">
        <v>1386743</v>
      </c>
      <c r="I44" s="75"/>
      <c r="J44" s="75">
        <v>4486</v>
      </c>
      <c r="K44" s="75"/>
      <c r="L44" s="75">
        <v>4457</v>
      </c>
    </row>
    <row r="45" spans="1:12" ht="18" customHeight="1">
      <c r="A45" s="81" t="s">
        <v>21</v>
      </c>
      <c r="E45" s="77"/>
      <c r="F45" s="47">
        <f>SUM(F28:F44)</f>
        <v>72824153</v>
      </c>
      <c r="G45" s="75"/>
      <c r="H45" s="47">
        <f>SUM(H28:H44)</f>
        <v>78090998</v>
      </c>
      <c r="I45" s="48"/>
      <c r="J45" s="47">
        <f>SUM(J28:J44)</f>
        <v>51096942</v>
      </c>
      <c r="K45" s="75"/>
      <c r="L45" s="47">
        <f>SUM(L28:L44)</f>
        <v>50848758</v>
      </c>
    </row>
    <row r="46" spans="1:12" ht="9.9499999999999993" customHeight="1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1:12" ht="18" customHeight="1" thickBot="1">
      <c r="A47" s="81" t="s">
        <v>22</v>
      </c>
      <c r="E47" s="77"/>
      <c r="F47" s="50">
        <f>F25+F45</f>
        <v>96556619</v>
      </c>
      <c r="G47" s="26"/>
      <c r="H47" s="50">
        <f>H25+H45</f>
        <v>101251902</v>
      </c>
      <c r="I47" s="30"/>
      <c r="J47" s="50">
        <f>J25+J45</f>
        <v>55515137</v>
      </c>
      <c r="K47" s="26"/>
      <c r="L47" s="50">
        <f>L25+L45</f>
        <v>56647417</v>
      </c>
    </row>
    <row r="48" spans="1:12" ht="18" customHeight="1" thickTop="1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</row>
    <row r="49" spans="1:12" ht="18" customHeight="1">
      <c r="A49" s="161" t="s">
        <v>202</v>
      </c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</row>
    <row r="50" spans="1:12" s="4" customFormat="1" ht="18" customHeight="1">
      <c r="A50" s="2" t="s">
        <v>203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8" customHeight="1">
      <c r="A51" s="162" t="s">
        <v>65</v>
      </c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</row>
    <row r="52" spans="1:12" ht="9.9499999999999993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</row>
    <row r="53" spans="1:12" ht="18" customHeight="1">
      <c r="A53" s="67"/>
      <c r="B53" s="67"/>
      <c r="C53" s="67"/>
      <c r="D53" s="68"/>
      <c r="E53" s="68"/>
      <c r="F53" s="163" t="s">
        <v>0</v>
      </c>
      <c r="G53" s="163"/>
      <c r="H53" s="163"/>
      <c r="I53" s="163"/>
      <c r="J53" s="163" t="s">
        <v>1</v>
      </c>
      <c r="K53" s="163"/>
      <c r="L53" s="163"/>
    </row>
    <row r="54" spans="1:12" ht="18" customHeight="1">
      <c r="D54" s="64"/>
      <c r="E54" s="68"/>
      <c r="F54" s="164" t="s">
        <v>2</v>
      </c>
      <c r="G54" s="164"/>
      <c r="H54" s="164"/>
      <c r="I54" s="164"/>
      <c r="J54" s="164" t="s">
        <v>2</v>
      </c>
      <c r="K54" s="164"/>
      <c r="L54" s="164"/>
    </row>
    <row r="55" spans="1:12" ht="18" customHeight="1">
      <c r="D55" s="64"/>
      <c r="E55" s="68"/>
      <c r="F55" s="69" t="s">
        <v>193</v>
      </c>
      <c r="G55" s="70"/>
      <c r="H55" s="70" t="s">
        <v>76</v>
      </c>
      <c r="I55" s="70"/>
      <c r="J55" s="69" t="s">
        <v>193</v>
      </c>
      <c r="K55" s="70"/>
      <c r="L55" s="70" t="s">
        <v>76</v>
      </c>
    </row>
    <row r="56" spans="1:12" ht="18" customHeight="1">
      <c r="A56" s="71" t="s">
        <v>23</v>
      </c>
      <c r="B56" s="66"/>
      <c r="C56" s="66"/>
      <c r="D56" s="16" t="s">
        <v>4</v>
      </c>
      <c r="E56" s="16"/>
      <c r="F56" s="22" t="s">
        <v>204</v>
      </c>
      <c r="G56" s="23"/>
      <c r="H56" s="22" t="s">
        <v>114</v>
      </c>
      <c r="I56" s="22"/>
      <c r="J56" s="22" t="s">
        <v>204</v>
      </c>
      <c r="K56" s="23"/>
      <c r="L56" s="22" t="s">
        <v>114</v>
      </c>
    </row>
    <row r="57" spans="1:12" ht="18" customHeight="1">
      <c r="B57" s="66"/>
      <c r="C57" s="66"/>
      <c r="D57" s="16"/>
      <c r="E57" s="16"/>
      <c r="F57" s="22" t="s">
        <v>92</v>
      </c>
      <c r="G57" s="23"/>
      <c r="H57" s="70"/>
      <c r="I57" s="22"/>
      <c r="J57" s="22" t="s">
        <v>92</v>
      </c>
      <c r="K57" s="23"/>
      <c r="L57" s="22"/>
    </row>
    <row r="58" spans="1:12" ht="18" customHeight="1">
      <c r="E58" s="82"/>
      <c r="F58" s="165" t="s">
        <v>82</v>
      </c>
      <c r="G58" s="165"/>
      <c r="H58" s="165"/>
      <c r="I58" s="165"/>
      <c r="J58" s="165"/>
      <c r="K58" s="165"/>
      <c r="L58" s="165"/>
    </row>
    <row r="59" spans="1:12" ht="18" customHeight="1">
      <c r="A59" s="74" t="s">
        <v>24</v>
      </c>
      <c r="F59" s="26"/>
      <c r="G59" s="26"/>
      <c r="H59" s="26"/>
      <c r="I59" s="26"/>
      <c r="J59" s="26"/>
      <c r="K59" s="26"/>
      <c r="L59" s="26"/>
    </row>
    <row r="60" spans="1:12" ht="18" customHeight="1">
      <c r="A60" s="1" t="s">
        <v>242</v>
      </c>
      <c r="D60" s="25" t="s">
        <v>210</v>
      </c>
      <c r="F60" s="26">
        <v>1376636</v>
      </c>
      <c r="G60" s="26"/>
      <c r="H60" s="26">
        <v>0</v>
      </c>
      <c r="I60" s="26"/>
      <c r="J60" s="26">
        <v>0</v>
      </c>
      <c r="K60" s="26"/>
      <c r="L60" s="26">
        <v>0</v>
      </c>
    </row>
    <row r="61" spans="1:12" ht="18" customHeight="1">
      <c r="A61" s="76" t="s">
        <v>173</v>
      </c>
      <c r="D61" s="25">
        <v>17</v>
      </c>
      <c r="F61" s="26">
        <v>136176</v>
      </c>
      <c r="G61" s="26"/>
      <c r="H61" s="26">
        <v>15428</v>
      </c>
      <c r="I61" s="26"/>
      <c r="J61" s="26">
        <v>0</v>
      </c>
      <c r="K61" s="26"/>
      <c r="L61" s="26">
        <v>0</v>
      </c>
    </row>
    <row r="62" spans="1:12" ht="18" customHeight="1">
      <c r="A62" s="1" t="s">
        <v>211</v>
      </c>
      <c r="F62" s="26">
        <v>4723238</v>
      </c>
      <c r="G62" s="26"/>
      <c r="H62" s="26">
        <v>4408411</v>
      </c>
      <c r="I62" s="26"/>
      <c r="J62" s="26">
        <v>0</v>
      </c>
      <c r="K62" s="26"/>
      <c r="L62" s="26">
        <v>0</v>
      </c>
    </row>
    <row r="63" spans="1:12" ht="18" customHeight="1">
      <c r="A63" s="1" t="s">
        <v>165</v>
      </c>
      <c r="D63" s="25">
        <v>4</v>
      </c>
      <c r="F63" s="26">
        <v>1007436</v>
      </c>
      <c r="G63" s="26"/>
      <c r="H63" s="26">
        <v>1452201</v>
      </c>
      <c r="I63" s="26"/>
      <c r="J63" s="26">
        <v>198541</v>
      </c>
      <c r="K63" s="26"/>
      <c r="L63" s="26">
        <v>364305</v>
      </c>
    </row>
    <row r="64" spans="1:12" ht="18" customHeight="1">
      <c r="A64" s="166" t="s">
        <v>116</v>
      </c>
      <c r="B64" s="166"/>
      <c r="C64" s="166"/>
      <c r="F64" s="26"/>
      <c r="G64" s="26"/>
      <c r="H64" s="26"/>
      <c r="I64" s="26"/>
      <c r="K64" s="26"/>
    </row>
    <row r="65" spans="1:12" ht="18" customHeight="1">
      <c r="A65" s="83"/>
      <c r="B65" s="83" t="s">
        <v>117</v>
      </c>
      <c r="C65" s="83"/>
      <c r="D65" s="25" t="s">
        <v>210</v>
      </c>
      <c r="F65" s="26">
        <v>944906</v>
      </c>
      <c r="G65" s="26"/>
      <c r="H65" s="26">
        <v>939377</v>
      </c>
      <c r="I65" s="26"/>
      <c r="J65" s="26">
        <v>0</v>
      </c>
      <c r="K65" s="26"/>
      <c r="L65" s="26">
        <v>0</v>
      </c>
    </row>
    <row r="66" spans="1:12" ht="18" customHeight="1">
      <c r="A66" s="83" t="s">
        <v>180</v>
      </c>
      <c r="B66" s="83"/>
      <c r="C66" s="83"/>
      <c r="D66" s="25" t="s">
        <v>210</v>
      </c>
      <c r="F66" s="26">
        <v>0</v>
      </c>
      <c r="G66" s="26"/>
      <c r="H66" s="26">
        <v>3471390</v>
      </c>
      <c r="I66" s="26"/>
      <c r="J66" s="26">
        <v>0</v>
      </c>
      <c r="K66" s="26"/>
      <c r="L66" s="26">
        <v>0</v>
      </c>
    </row>
    <row r="67" spans="1:12" ht="18" customHeight="1">
      <c r="A67" s="1" t="s">
        <v>93</v>
      </c>
      <c r="F67" s="26">
        <v>732</v>
      </c>
      <c r="G67" s="26"/>
      <c r="H67" s="26">
        <v>843</v>
      </c>
      <c r="I67" s="26"/>
      <c r="J67" s="26">
        <v>0</v>
      </c>
      <c r="K67" s="26"/>
      <c r="L67" s="26">
        <v>0</v>
      </c>
    </row>
    <row r="68" spans="1:12" ht="18" customHeight="1">
      <c r="A68" s="1" t="s">
        <v>144</v>
      </c>
      <c r="E68" s="77"/>
      <c r="F68" s="26">
        <v>2664</v>
      </c>
      <c r="G68" s="84"/>
      <c r="H68" s="26">
        <v>87655</v>
      </c>
      <c r="I68" s="26"/>
      <c r="J68" s="26">
        <v>0</v>
      </c>
      <c r="K68" s="85"/>
      <c r="L68" s="26">
        <v>0</v>
      </c>
    </row>
    <row r="69" spans="1:12" ht="18" customHeight="1">
      <c r="A69" s="1" t="s">
        <v>25</v>
      </c>
      <c r="E69" s="77"/>
      <c r="F69" s="26">
        <v>164699</v>
      </c>
      <c r="G69" s="84"/>
      <c r="H69" s="26">
        <v>61347</v>
      </c>
      <c r="I69" s="26"/>
      <c r="J69" s="26">
        <v>67322</v>
      </c>
      <c r="K69" s="85"/>
      <c r="L69" s="26">
        <v>22216</v>
      </c>
    </row>
    <row r="70" spans="1:12" ht="18" customHeight="1">
      <c r="A70" s="67" t="s">
        <v>26</v>
      </c>
      <c r="E70" s="77"/>
      <c r="F70" s="86">
        <f>SUM(F60:F69)</f>
        <v>8356487</v>
      </c>
      <c r="G70" s="26"/>
      <c r="H70" s="86">
        <f>SUM(H60:H69)</f>
        <v>10436652</v>
      </c>
      <c r="I70" s="30"/>
      <c r="J70" s="86">
        <f>SUM(J60:J69)</f>
        <v>265863</v>
      </c>
      <c r="K70" s="26"/>
      <c r="L70" s="86">
        <f>SUM(L60:L69)</f>
        <v>386521</v>
      </c>
    </row>
    <row r="71" spans="1:12" ht="9.9499999999999993" customHeight="1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</row>
    <row r="72" spans="1:12" ht="18" customHeight="1">
      <c r="A72" s="74" t="s">
        <v>27</v>
      </c>
      <c r="E72" s="77"/>
      <c r="F72" s="87"/>
      <c r="G72" s="79"/>
      <c r="H72" s="87"/>
      <c r="I72" s="87"/>
      <c r="J72" s="87"/>
      <c r="K72" s="79"/>
      <c r="L72" s="87"/>
    </row>
    <row r="73" spans="1:12" ht="18" customHeight="1">
      <c r="A73" s="1" t="s">
        <v>110</v>
      </c>
      <c r="D73" s="25" t="s">
        <v>210</v>
      </c>
      <c r="E73" s="77"/>
      <c r="F73" s="26">
        <v>11693009</v>
      </c>
      <c r="G73" s="79"/>
      <c r="H73" s="26">
        <v>12633425</v>
      </c>
      <c r="I73" s="26"/>
      <c r="J73" s="26">
        <v>0</v>
      </c>
      <c r="K73" s="79"/>
      <c r="L73" s="26">
        <v>0</v>
      </c>
    </row>
    <row r="74" spans="1:12" ht="18" customHeight="1">
      <c r="A74" s="1" t="s">
        <v>28</v>
      </c>
      <c r="D74" s="25" t="s">
        <v>210</v>
      </c>
      <c r="E74" s="77"/>
      <c r="F74" s="26">
        <v>15399067</v>
      </c>
      <c r="G74" s="26"/>
      <c r="H74" s="26">
        <v>16107245</v>
      </c>
      <c r="I74" s="26"/>
      <c r="J74" s="26">
        <v>0</v>
      </c>
      <c r="K74" s="26"/>
      <c r="L74" s="26">
        <v>0</v>
      </c>
    </row>
    <row r="75" spans="1:12" ht="18" customHeight="1">
      <c r="A75" s="76" t="s">
        <v>173</v>
      </c>
      <c r="D75" s="25">
        <v>17</v>
      </c>
      <c r="F75" s="26">
        <v>773540</v>
      </c>
      <c r="G75" s="26"/>
      <c r="H75" s="26">
        <v>358117</v>
      </c>
      <c r="I75" s="26"/>
      <c r="J75" s="26">
        <v>0</v>
      </c>
      <c r="K75" s="26"/>
      <c r="L75" s="26">
        <v>0</v>
      </c>
    </row>
    <row r="76" spans="1:12" ht="18" customHeight="1">
      <c r="A76" s="1" t="s">
        <v>94</v>
      </c>
      <c r="E76" s="77"/>
      <c r="F76" s="26">
        <v>605</v>
      </c>
      <c r="G76" s="26"/>
      <c r="H76" s="26">
        <v>1100</v>
      </c>
      <c r="I76" s="26"/>
      <c r="J76" s="26">
        <v>0</v>
      </c>
      <c r="K76" s="26"/>
      <c r="L76" s="26">
        <v>0</v>
      </c>
    </row>
    <row r="77" spans="1:12" ht="18" customHeight="1">
      <c r="A77" s="1" t="s">
        <v>29</v>
      </c>
      <c r="E77" s="77"/>
      <c r="F77" s="26">
        <v>1429868</v>
      </c>
      <c r="G77" s="26"/>
      <c r="H77" s="26">
        <v>1478916</v>
      </c>
      <c r="I77" s="26"/>
      <c r="J77" s="26">
        <v>0</v>
      </c>
      <c r="K77" s="26"/>
      <c r="L77" s="26">
        <v>0</v>
      </c>
    </row>
    <row r="78" spans="1:12" ht="18" customHeight="1">
      <c r="A78" s="1" t="s">
        <v>112</v>
      </c>
      <c r="D78" s="25">
        <v>12</v>
      </c>
      <c r="E78" s="77"/>
      <c r="F78" s="26">
        <v>212281</v>
      </c>
      <c r="G78" s="26"/>
      <c r="H78" s="26">
        <v>176809</v>
      </c>
      <c r="I78" s="26"/>
      <c r="J78" s="26">
        <v>175846</v>
      </c>
      <c r="K78" s="26"/>
      <c r="L78" s="26">
        <v>147678</v>
      </c>
    </row>
    <row r="79" spans="1:12" ht="18" customHeight="1">
      <c r="A79" s="1" t="s">
        <v>212</v>
      </c>
      <c r="E79" s="77"/>
      <c r="F79" s="26">
        <v>115196</v>
      </c>
      <c r="G79" s="26"/>
      <c r="H79" s="26">
        <v>123621</v>
      </c>
      <c r="I79" s="26"/>
      <c r="J79" s="26">
        <v>0</v>
      </c>
      <c r="K79" s="26"/>
      <c r="L79" s="26">
        <v>0</v>
      </c>
    </row>
    <row r="80" spans="1:12" ht="18" customHeight="1">
      <c r="A80" s="67" t="s">
        <v>30</v>
      </c>
      <c r="B80" s="67"/>
      <c r="D80" s="88"/>
      <c r="E80" s="89"/>
      <c r="F80" s="90">
        <f>SUM(F73:F79)</f>
        <v>29623566</v>
      </c>
      <c r="G80" s="26"/>
      <c r="H80" s="90">
        <f>SUM(H73:H79)</f>
        <v>30879233</v>
      </c>
      <c r="I80" s="91"/>
      <c r="J80" s="90">
        <f>SUM(J73:J79)</f>
        <v>175846</v>
      </c>
      <c r="K80" s="26"/>
      <c r="L80" s="90">
        <f>SUM(L73:L79)</f>
        <v>147678</v>
      </c>
    </row>
    <row r="81" spans="1:12" ht="9.9499999999999993" customHeight="1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</row>
    <row r="82" spans="1:12" ht="18" customHeight="1">
      <c r="A82" s="67" t="s">
        <v>31</v>
      </c>
      <c r="B82" s="67"/>
      <c r="C82" s="67"/>
      <c r="D82" s="88"/>
      <c r="E82" s="89"/>
      <c r="F82" s="46">
        <f>F70+F80</f>
        <v>37980053</v>
      </c>
      <c r="G82" s="26"/>
      <c r="H82" s="46">
        <f>H70+H80</f>
        <v>41315885</v>
      </c>
      <c r="I82" s="30"/>
      <c r="J82" s="46">
        <f>J70+J80</f>
        <v>441709</v>
      </c>
      <c r="K82" s="26"/>
      <c r="L82" s="46">
        <f>L70+L80</f>
        <v>534199</v>
      </c>
    </row>
    <row r="83" spans="1:12" ht="9.9499999999999993" customHeight="1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1:12" ht="18" customHeight="1">
      <c r="A84" s="74" t="s">
        <v>125</v>
      </c>
      <c r="E84" s="77"/>
      <c r="F84" s="26"/>
      <c r="G84" s="26"/>
      <c r="H84" s="26"/>
      <c r="I84" s="26"/>
      <c r="J84" s="26"/>
      <c r="K84" s="26"/>
      <c r="L84" s="26"/>
    </row>
    <row r="85" spans="1:12" ht="18" customHeight="1">
      <c r="A85" s="1" t="s">
        <v>95</v>
      </c>
      <c r="E85" s="77"/>
      <c r="F85" s="26"/>
      <c r="G85" s="26"/>
      <c r="H85" s="26"/>
      <c r="I85" s="26"/>
      <c r="J85" s="26"/>
      <c r="K85" s="26"/>
      <c r="L85" s="26"/>
    </row>
    <row r="86" spans="1:12" ht="18" customHeight="1" thickBot="1">
      <c r="B86" s="1" t="s">
        <v>153</v>
      </c>
      <c r="E86" s="77"/>
      <c r="F86" s="92">
        <v>14500000</v>
      </c>
      <c r="G86" s="26"/>
      <c r="H86" s="92">
        <v>14500000</v>
      </c>
      <c r="I86" s="27"/>
      <c r="J86" s="92">
        <v>14500000</v>
      </c>
      <c r="K86" s="26"/>
      <c r="L86" s="92">
        <v>14500000</v>
      </c>
    </row>
    <row r="87" spans="1:12" ht="18" customHeight="1" thickTop="1">
      <c r="B87" s="1" t="s">
        <v>154</v>
      </c>
      <c r="E87" s="77"/>
      <c r="F87" s="93">
        <v>14500000</v>
      </c>
      <c r="G87" s="26"/>
      <c r="H87" s="93">
        <v>14500000</v>
      </c>
      <c r="I87" s="27"/>
      <c r="J87" s="93">
        <v>14500000</v>
      </c>
      <c r="K87" s="26"/>
      <c r="L87" s="93">
        <v>14500000</v>
      </c>
    </row>
    <row r="88" spans="1:12" ht="18" customHeight="1">
      <c r="A88" s="1" t="s">
        <v>98</v>
      </c>
      <c r="E88" s="77"/>
      <c r="F88" s="27">
        <v>1531778</v>
      </c>
      <c r="G88" s="85"/>
      <c r="H88" s="27">
        <v>1531778</v>
      </c>
      <c r="I88" s="27"/>
      <c r="J88" s="27">
        <v>1531778</v>
      </c>
      <c r="K88" s="85"/>
      <c r="L88" s="27">
        <v>1531778</v>
      </c>
    </row>
    <row r="89" spans="1:12" ht="18" customHeight="1">
      <c r="A89" s="1" t="s">
        <v>77</v>
      </c>
      <c r="E89" s="77"/>
    </row>
    <row r="90" spans="1:12" ht="18" customHeight="1">
      <c r="B90" s="1" t="s">
        <v>74</v>
      </c>
      <c r="E90" s="77"/>
      <c r="F90" s="27">
        <v>0</v>
      </c>
      <c r="G90" s="85"/>
      <c r="H90" s="27">
        <v>0</v>
      </c>
      <c r="I90" s="27"/>
      <c r="J90" s="75">
        <v>221309</v>
      </c>
      <c r="K90" s="85"/>
      <c r="L90" s="75">
        <v>221309</v>
      </c>
    </row>
    <row r="91" spans="1:12" ht="18" customHeight="1">
      <c r="A91" s="1" t="s">
        <v>32</v>
      </c>
      <c r="F91" s="27"/>
      <c r="G91" s="85"/>
      <c r="H91" s="27"/>
      <c r="I91" s="27"/>
      <c r="J91" s="27"/>
      <c r="K91" s="85"/>
      <c r="L91" s="27"/>
    </row>
    <row r="92" spans="1:12" ht="18" customHeight="1">
      <c r="A92" s="31"/>
      <c r="B92" s="1" t="s">
        <v>155</v>
      </c>
      <c r="E92" s="77"/>
      <c r="F92" s="27"/>
      <c r="G92" s="85"/>
      <c r="H92" s="27"/>
      <c r="I92" s="27"/>
      <c r="J92" s="27"/>
      <c r="K92" s="85"/>
      <c r="L92" s="27"/>
    </row>
    <row r="93" spans="1:12" ht="18" customHeight="1">
      <c r="A93" s="31" t="s">
        <v>156</v>
      </c>
      <c r="E93" s="77"/>
      <c r="F93" s="27">
        <v>1450000</v>
      </c>
      <c r="G93" s="85"/>
      <c r="H93" s="27">
        <v>1450000</v>
      </c>
      <c r="I93" s="27"/>
      <c r="J93" s="27">
        <v>1450000</v>
      </c>
      <c r="K93" s="85"/>
      <c r="L93" s="27">
        <v>1450000</v>
      </c>
    </row>
    <row r="94" spans="1:12" ht="18" customHeight="1">
      <c r="A94" s="31"/>
      <c r="B94" s="1" t="s">
        <v>52</v>
      </c>
      <c r="D94" s="25">
        <v>3</v>
      </c>
      <c r="E94" s="77"/>
      <c r="F94" s="27">
        <v>49897390</v>
      </c>
      <c r="G94" s="85"/>
      <c r="H94" s="27">
        <v>48502769</v>
      </c>
      <c r="I94" s="27"/>
      <c r="J94" s="27">
        <v>37397547</v>
      </c>
      <c r="K94" s="85"/>
      <c r="L94" s="27">
        <v>38432950</v>
      </c>
    </row>
    <row r="95" spans="1:12" ht="18" customHeight="1">
      <c r="A95" s="31" t="s">
        <v>126</v>
      </c>
      <c r="E95" s="94"/>
      <c r="F95" s="28">
        <v>-8802602</v>
      </c>
      <c r="G95" s="85"/>
      <c r="H95" s="28">
        <v>-6048530</v>
      </c>
      <c r="I95" s="27"/>
      <c r="J95" s="28">
        <v>-27206</v>
      </c>
      <c r="K95" s="85"/>
      <c r="L95" s="28">
        <v>-22819</v>
      </c>
    </row>
    <row r="96" spans="1:12" ht="18" customHeight="1">
      <c r="A96" s="95" t="s">
        <v>127</v>
      </c>
      <c r="B96" s="67"/>
      <c r="C96" s="67"/>
      <c r="E96" s="89"/>
      <c r="F96" s="86">
        <f>SUM(F87:F95)</f>
        <v>58576566</v>
      </c>
      <c r="G96" s="30"/>
      <c r="H96" s="86">
        <f>SUM(H87:H95)</f>
        <v>59936017</v>
      </c>
      <c r="I96" s="30"/>
      <c r="J96" s="86">
        <f>SUM(J87:J95)</f>
        <v>55073428</v>
      </c>
      <c r="K96" s="30"/>
      <c r="L96" s="86">
        <f>SUM(L87:L95)</f>
        <v>56113218</v>
      </c>
    </row>
    <row r="97" spans="1:12" ht="9.9499999999999993" customHeight="1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</row>
    <row r="98" spans="1:12" ht="18" customHeight="1" thickBot="1">
      <c r="A98" s="95" t="s">
        <v>128</v>
      </c>
      <c r="B98" s="67"/>
      <c r="C98" s="67"/>
      <c r="D98" s="64"/>
      <c r="E98" s="89"/>
      <c r="F98" s="96">
        <f>SUM(F82,F96)</f>
        <v>96556619</v>
      </c>
      <c r="G98" s="30"/>
      <c r="H98" s="96">
        <f>SUM(H82,H96)</f>
        <v>101251902</v>
      </c>
      <c r="I98" s="30"/>
      <c r="J98" s="96">
        <f>SUM(J82,J96)</f>
        <v>55515137</v>
      </c>
      <c r="K98" s="30"/>
      <c r="L98" s="96">
        <f>SUM(L82,L96)</f>
        <v>56647417</v>
      </c>
    </row>
    <row r="99" spans="1:12" ht="18" customHeight="1" thickTop="1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</row>
  </sheetData>
  <mergeCells count="16">
    <mergeCell ref="F54:I54"/>
    <mergeCell ref="J54:L54"/>
    <mergeCell ref="F58:L58"/>
    <mergeCell ref="A64:C64"/>
    <mergeCell ref="F10:L10"/>
    <mergeCell ref="A35:C35"/>
    <mergeCell ref="A49:L49"/>
    <mergeCell ref="A51:L51"/>
    <mergeCell ref="F53:I53"/>
    <mergeCell ref="J53:L53"/>
    <mergeCell ref="A1:L1"/>
    <mergeCell ref="A3:L3"/>
    <mergeCell ref="J5:L5"/>
    <mergeCell ref="J6:L6"/>
    <mergeCell ref="F5:H5"/>
    <mergeCell ref="F6:H6"/>
  </mergeCells>
  <pageMargins left="0.8" right="0.4" top="0.48" bottom="0.5" header="0.5" footer="0.5"/>
  <pageSetup paperSize="9" scale="82" firstPageNumber="2" orientation="portrait" useFirstPageNumber="1" r:id="rId1"/>
  <headerFooter>
    <oddFooter>&amp;L&amp;"Times New Roman,Regular" The accompanying condensed notes form an integral part of the interim financial statements.
&amp;C&amp;"Times New Roman,Regular"&amp;P</oddFoot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7"/>
  <sheetViews>
    <sheetView zoomScaleNormal="100" zoomScaleSheetLayoutView="100" workbookViewId="0">
      <selection activeCell="C16" sqref="C16"/>
    </sheetView>
  </sheetViews>
  <sheetFormatPr defaultColWidth="9.125" defaultRowHeight="18" customHeight="1"/>
  <cols>
    <col min="1" max="2" width="2.625" style="11" customWidth="1"/>
    <col min="3" max="3" width="46.25" style="11" customWidth="1"/>
    <col min="4" max="4" width="8.25" style="34" customWidth="1"/>
    <col min="5" max="5" width="13.625" style="11" customWidth="1"/>
    <col min="6" max="6" width="1.125" style="63" customWidth="1"/>
    <col min="7" max="7" width="13.625" style="11" customWidth="1"/>
    <col min="8" max="8" width="1.125" style="41" customWidth="1"/>
    <col min="9" max="9" width="13.625" style="11" customWidth="1"/>
    <col min="10" max="10" width="1.125" style="41" customWidth="1"/>
    <col min="11" max="11" width="13.625" style="11" customWidth="1"/>
    <col min="12" max="16384" width="9.125" style="11"/>
  </cols>
  <sheetData>
    <row r="1" spans="1:11" s="1" customFormat="1" ht="18.75" customHeight="1">
      <c r="A1" s="161" t="s">
        <v>202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s="4" customFormat="1" ht="18.75" customHeight="1">
      <c r="A2" s="2" t="s">
        <v>203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7" customFormat="1" ht="18.75" customHeight="1">
      <c r="A3" s="5" t="s">
        <v>78</v>
      </c>
      <c r="B3" s="5"/>
      <c r="C3" s="5"/>
      <c r="D3" s="5"/>
      <c r="E3" s="5"/>
      <c r="F3" s="6"/>
      <c r="G3" s="5"/>
      <c r="H3" s="6"/>
      <c r="I3" s="5"/>
      <c r="J3" s="6"/>
      <c r="K3" s="5"/>
    </row>
    <row r="4" spans="1:11" ht="6.6" customHeight="1">
      <c r="A4" s="8"/>
      <c r="B4" s="9"/>
      <c r="C4" s="9"/>
      <c r="D4" s="10"/>
      <c r="F4" s="12"/>
      <c r="H4" s="13"/>
      <c r="I4" s="14"/>
      <c r="J4" s="12"/>
      <c r="K4" s="14"/>
    </row>
    <row r="5" spans="1:11" ht="18.75" customHeight="1">
      <c r="A5" s="9"/>
      <c r="B5" s="9"/>
      <c r="C5" s="9"/>
      <c r="D5" s="10"/>
      <c r="E5" s="167" t="s">
        <v>0</v>
      </c>
      <c r="F5" s="167"/>
      <c r="G5" s="167"/>
      <c r="H5" s="15"/>
      <c r="I5" s="167" t="s">
        <v>1</v>
      </c>
      <c r="J5" s="167"/>
      <c r="K5" s="167"/>
    </row>
    <row r="6" spans="1:11" ht="18.75" customHeight="1">
      <c r="A6" s="9"/>
      <c r="B6" s="9"/>
      <c r="C6" s="9"/>
      <c r="D6" s="16"/>
      <c r="E6" s="167" t="s">
        <v>2</v>
      </c>
      <c r="F6" s="167"/>
      <c r="G6" s="167"/>
      <c r="H6" s="17"/>
      <c r="I6" s="167" t="s">
        <v>2</v>
      </c>
      <c r="J6" s="167"/>
      <c r="K6" s="167"/>
    </row>
    <row r="7" spans="1:11" s="19" customFormat="1" ht="18.75" customHeight="1">
      <c r="A7" s="18"/>
      <c r="C7" s="18"/>
      <c r="D7" s="20"/>
      <c r="E7" s="169" t="s">
        <v>79</v>
      </c>
      <c r="F7" s="169"/>
      <c r="G7" s="169"/>
      <c r="H7" s="21"/>
      <c r="I7" s="169" t="s">
        <v>79</v>
      </c>
      <c r="J7" s="169"/>
      <c r="K7" s="169"/>
    </row>
    <row r="8" spans="1:11" s="19" customFormat="1" ht="18.75" customHeight="1">
      <c r="A8" s="18"/>
      <c r="C8" s="18"/>
      <c r="D8" s="20"/>
      <c r="E8" s="170" t="s">
        <v>193</v>
      </c>
      <c r="F8" s="169"/>
      <c r="G8" s="169"/>
      <c r="H8" s="21"/>
      <c r="I8" s="170" t="s">
        <v>193</v>
      </c>
      <c r="J8" s="169"/>
      <c r="K8" s="169"/>
    </row>
    <row r="9" spans="1:11" ht="18.75" customHeight="1">
      <c r="A9" s="9"/>
      <c r="B9" s="9"/>
      <c r="C9" s="9"/>
      <c r="D9" s="16" t="s">
        <v>4</v>
      </c>
      <c r="E9" s="22" t="s">
        <v>204</v>
      </c>
      <c r="F9" s="23"/>
      <c r="G9" s="22" t="s">
        <v>114</v>
      </c>
      <c r="H9" s="24"/>
      <c r="I9" s="22" t="s">
        <v>204</v>
      </c>
      <c r="J9" s="23"/>
      <c r="K9" s="22" t="s">
        <v>114</v>
      </c>
    </row>
    <row r="10" spans="1:11" ht="18.75" customHeight="1">
      <c r="A10" s="9"/>
      <c r="B10" s="9"/>
      <c r="C10" s="9"/>
      <c r="D10" s="16"/>
      <c r="E10" s="168" t="s">
        <v>82</v>
      </c>
      <c r="F10" s="168"/>
      <c r="G10" s="168"/>
      <c r="H10" s="168"/>
      <c r="I10" s="168"/>
      <c r="J10" s="168"/>
      <c r="K10" s="168"/>
    </row>
    <row r="11" spans="1:11" ht="18.75" customHeight="1">
      <c r="A11" s="11" t="s">
        <v>145</v>
      </c>
      <c r="D11" s="25" t="s">
        <v>243</v>
      </c>
      <c r="E11" s="26">
        <v>8073719</v>
      </c>
      <c r="F11" s="27"/>
      <c r="G11" s="26">
        <v>10678728</v>
      </c>
      <c r="H11" s="27"/>
      <c r="I11" s="26">
        <v>0</v>
      </c>
      <c r="J11" s="27"/>
      <c r="K11" s="26">
        <v>0</v>
      </c>
    </row>
    <row r="12" spans="1:11" ht="18.75" customHeight="1">
      <c r="A12" s="11" t="s">
        <v>111</v>
      </c>
      <c r="D12" s="25">
        <v>4</v>
      </c>
      <c r="E12" s="26">
        <v>721061</v>
      </c>
      <c r="F12" s="27"/>
      <c r="G12" s="26">
        <v>814451</v>
      </c>
      <c r="H12" s="27"/>
      <c r="I12" s="26">
        <v>0</v>
      </c>
      <c r="J12" s="27"/>
      <c r="K12" s="26">
        <v>0</v>
      </c>
    </row>
    <row r="13" spans="1:11" ht="18.75" customHeight="1">
      <c r="A13" s="11" t="s">
        <v>146</v>
      </c>
      <c r="D13" s="25">
        <v>4</v>
      </c>
      <c r="E13" s="28">
        <v>-7751255</v>
      </c>
      <c r="F13" s="27"/>
      <c r="G13" s="28">
        <v>-10087846</v>
      </c>
      <c r="H13" s="27"/>
      <c r="I13" s="28">
        <v>0</v>
      </c>
      <c r="J13" s="27"/>
      <c r="K13" s="28">
        <v>0</v>
      </c>
    </row>
    <row r="14" spans="1:11" s="9" customFormat="1" ht="18.75" customHeight="1">
      <c r="A14" s="9" t="s">
        <v>34</v>
      </c>
      <c r="D14" s="64"/>
      <c r="E14" s="29">
        <f>SUM(E11:E13)</f>
        <v>1043525</v>
      </c>
      <c r="F14" s="30"/>
      <c r="G14" s="29">
        <f>SUM(G11:G13)</f>
        <v>1405333</v>
      </c>
      <c r="H14" s="30"/>
      <c r="I14" s="29">
        <f>SUM(I11:I13)</f>
        <v>0</v>
      </c>
      <c r="J14" s="30"/>
      <c r="K14" s="29">
        <f>SUM(K11:K13)</f>
        <v>0</v>
      </c>
    </row>
    <row r="15" spans="1:11" ht="6.6" customHeight="1">
      <c r="A15" s="8"/>
      <c r="B15" s="9"/>
      <c r="C15" s="9"/>
      <c r="D15" s="10"/>
      <c r="F15" s="12"/>
      <c r="H15" s="13"/>
      <c r="I15" s="14"/>
      <c r="J15" s="12"/>
      <c r="K15" s="14"/>
    </row>
    <row r="16" spans="1:11" ht="18.75" customHeight="1">
      <c r="A16" s="11" t="s">
        <v>66</v>
      </c>
      <c r="D16" s="25">
        <v>4</v>
      </c>
      <c r="E16" s="26">
        <v>62527</v>
      </c>
      <c r="F16" s="27"/>
      <c r="G16" s="26">
        <v>59790</v>
      </c>
      <c r="H16" s="27"/>
      <c r="I16" s="26">
        <v>114489</v>
      </c>
      <c r="J16" s="27"/>
      <c r="K16" s="26">
        <v>86173</v>
      </c>
    </row>
    <row r="17" spans="1:11" ht="18.75" customHeight="1">
      <c r="A17" s="11" t="s">
        <v>36</v>
      </c>
      <c r="D17" s="25">
        <v>4</v>
      </c>
      <c r="E17" s="26">
        <v>54781</v>
      </c>
      <c r="F17" s="27"/>
      <c r="G17" s="26">
        <v>63122</v>
      </c>
      <c r="H17" s="27"/>
      <c r="I17" s="26">
        <v>36027</v>
      </c>
      <c r="J17" s="27"/>
      <c r="K17" s="26">
        <v>39043</v>
      </c>
    </row>
    <row r="18" spans="1:11" ht="18.75" customHeight="1">
      <c r="A18" s="11" t="s">
        <v>35</v>
      </c>
      <c r="D18" s="25">
        <v>4</v>
      </c>
      <c r="E18" s="26">
        <v>0</v>
      </c>
      <c r="F18" s="27"/>
      <c r="G18" s="26">
        <v>71194</v>
      </c>
      <c r="H18" s="27"/>
      <c r="I18" s="26">
        <v>1242029</v>
      </c>
      <c r="J18" s="27"/>
      <c r="K18" s="26">
        <v>1257614</v>
      </c>
    </row>
    <row r="19" spans="1:11" ht="18.75" customHeight="1">
      <c r="A19" s="11" t="s">
        <v>37</v>
      </c>
      <c r="D19" s="25">
        <v>4</v>
      </c>
      <c r="E19" s="26">
        <v>26081</v>
      </c>
      <c r="F19" s="27"/>
      <c r="G19" s="26">
        <v>7950</v>
      </c>
      <c r="H19" s="27"/>
      <c r="I19" s="26">
        <v>3421</v>
      </c>
      <c r="J19" s="27"/>
      <c r="K19" s="26">
        <v>43</v>
      </c>
    </row>
    <row r="20" spans="1:11" ht="18.75" customHeight="1">
      <c r="A20" s="11" t="s">
        <v>38</v>
      </c>
      <c r="D20" s="25">
        <v>4</v>
      </c>
      <c r="E20" s="26">
        <v>-368903</v>
      </c>
      <c r="F20" s="27"/>
      <c r="G20" s="26">
        <v>-384527</v>
      </c>
      <c r="H20" s="27"/>
      <c r="I20" s="26">
        <v>-207045</v>
      </c>
      <c r="J20" s="27"/>
      <c r="K20" s="26">
        <v>-233406</v>
      </c>
    </row>
    <row r="21" spans="1:11" ht="18.75" customHeight="1">
      <c r="A21" s="11" t="s">
        <v>225</v>
      </c>
      <c r="D21" s="25"/>
      <c r="E21" s="26">
        <v>-163485</v>
      </c>
      <c r="F21" s="27"/>
      <c r="G21" s="26">
        <v>-31663</v>
      </c>
      <c r="H21" s="27"/>
      <c r="I21" s="26">
        <v>-6682</v>
      </c>
      <c r="J21" s="27"/>
      <c r="K21" s="26">
        <v>-32419</v>
      </c>
    </row>
    <row r="22" spans="1:11" ht="18.75" customHeight="1">
      <c r="A22" s="31" t="s">
        <v>39</v>
      </c>
      <c r="D22" s="25">
        <v>14</v>
      </c>
      <c r="E22" s="26">
        <v>-221366</v>
      </c>
      <c r="F22" s="32"/>
      <c r="G22" s="26">
        <v>-337536</v>
      </c>
      <c r="H22" s="32"/>
      <c r="I22" s="26">
        <v>0</v>
      </c>
      <c r="J22" s="32"/>
      <c r="K22" s="26">
        <v>0</v>
      </c>
    </row>
    <row r="23" spans="1:11" ht="18.75" customHeight="1">
      <c r="A23" s="31" t="s">
        <v>106</v>
      </c>
      <c r="D23" s="25">
        <v>3</v>
      </c>
      <c r="E23" s="26">
        <v>1154334</v>
      </c>
      <c r="F23" s="32"/>
      <c r="G23" s="26">
        <v>1084030</v>
      </c>
      <c r="H23" s="32"/>
      <c r="I23" s="26">
        <v>0</v>
      </c>
      <c r="J23" s="32"/>
      <c r="K23" s="26">
        <v>0</v>
      </c>
    </row>
    <row r="24" spans="1:11" ht="18.75" customHeight="1">
      <c r="A24" s="9" t="s">
        <v>40</v>
      </c>
      <c r="D24" s="25"/>
      <c r="E24" s="33">
        <f>SUM(E14:E23)</f>
        <v>1587494</v>
      </c>
      <c r="F24" s="30"/>
      <c r="G24" s="33">
        <f>SUM(G14:G23)</f>
        <v>1937693</v>
      </c>
      <c r="H24" s="30"/>
      <c r="I24" s="33">
        <f>SUM(I14:I23)</f>
        <v>1182239</v>
      </c>
      <c r="J24" s="30"/>
      <c r="K24" s="33">
        <f>SUM(K14:K23)</f>
        <v>1117048</v>
      </c>
    </row>
    <row r="25" spans="1:11" ht="18.75" customHeight="1">
      <c r="A25" s="31" t="s">
        <v>199</v>
      </c>
      <c r="E25" s="28">
        <v>-222656</v>
      </c>
      <c r="F25" s="32"/>
      <c r="G25" s="28">
        <v>-257162</v>
      </c>
      <c r="H25" s="32"/>
      <c r="I25" s="28">
        <v>556</v>
      </c>
      <c r="J25" s="32"/>
      <c r="K25" s="28">
        <v>-68</v>
      </c>
    </row>
    <row r="26" spans="1:11" ht="18.75" customHeight="1">
      <c r="A26" s="9" t="s">
        <v>81</v>
      </c>
      <c r="C26" s="9"/>
      <c r="D26" s="35"/>
      <c r="E26" s="36">
        <f>SUM(E24:E25)</f>
        <v>1364838</v>
      </c>
      <c r="F26" s="37"/>
      <c r="G26" s="36">
        <f>SUM(G24:G25)</f>
        <v>1680531</v>
      </c>
      <c r="H26" s="37"/>
      <c r="I26" s="36">
        <f>SUM(I24:I25)</f>
        <v>1182795</v>
      </c>
      <c r="J26" s="37"/>
      <c r="K26" s="36">
        <f>SUM(K24:K25)</f>
        <v>1116980</v>
      </c>
    </row>
    <row r="27" spans="1:11" ht="6.6" customHeight="1">
      <c r="A27" s="8"/>
      <c r="B27" s="9"/>
      <c r="C27" s="9"/>
      <c r="D27" s="10"/>
      <c r="F27" s="12"/>
      <c r="H27" s="13"/>
      <c r="I27" s="14"/>
      <c r="J27" s="12"/>
      <c r="K27" s="14"/>
    </row>
    <row r="28" spans="1:11" ht="18.75" customHeight="1">
      <c r="A28" s="9" t="s">
        <v>261</v>
      </c>
      <c r="C28" s="9"/>
      <c r="D28" s="35"/>
      <c r="E28" s="38"/>
      <c r="F28" s="38"/>
      <c r="G28" s="38"/>
      <c r="H28" s="38"/>
      <c r="I28" s="38"/>
      <c r="J28" s="39"/>
      <c r="K28" s="38"/>
    </row>
    <row r="29" spans="1:11" s="41" customFormat="1" ht="18.75" customHeight="1">
      <c r="A29" s="40" t="s">
        <v>119</v>
      </c>
      <c r="C29" s="42"/>
      <c r="D29" s="43"/>
      <c r="E29" s="30"/>
      <c r="F29" s="38"/>
      <c r="G29" s="30"/>
      <c r="H29" s="38"/>
      <c r="I29" s="30"/>
      <c r="J29" s="38"/>
      <c r="K29" s="30"/>
    </row>
    <row r="30" spans="1:11" ht="18.75" customHeight="1">
      <c r="A30" s="11" t="s">
        <v>129</v>
      </c>
      <c r="E30" s="26">
        <v>-226414</v>
      </c>
      <c r="F30" s="38"/>
      <c r="G30" s="26">
        <v>-407903</v>
      </c>
      <c r="H30" s="38"/>
      <c r="I30" s="26">
        <v>0</v>
      </c>
      <c r="J30" s="39"/>
      <c r="K30" s="26">
        <v>0</v>
      </c>
    </row>
    <row r="31" spans="1:11" ht="18.75" customHeight="1">
      <c r="A31" s="11" t="s">
        <v>244</v>
      </c>
      <c r="E31" s="26">
        <v>-301169</v>
      </c>
      <c r="F31" s="38"/>
      <c r="G31" s="26">
        <v>-67735</v>
      </c>
      <c r="H31" s="38"/>
      <c r="I31" s="26">
        <v>0</v>
      </c>
      <c r="J31" s="39"/>
      <c r="K31" s="26">
        <v>0</v>
      </c>
    </row>
    <row r="32" spans="1:11" ht="18.75" customHeight="1">
      <c r="A32" s="11" t="s">
        <v>174</v>
      </c>
      <c r="E32" s="27">
        <v>-139900</v>
      </c>
      <c r="F32" s="38"/>
      <c r="G32" s="27">
        <v>-26570</v>
      </c>
      <c r="H32" s="38"/>
      <c r="I32" s="26">
        <v>0</v>
      </c>
      <c r="J32" s="39"/>
      <c r="K32" s="26">
        <v>0</v>
      </c>
    </row>
    <row r="33" spans="1:11" ht="18.75" customHeight="1">
      <c r="A33" s="11" t="s">
        <v>215</v>
      </c>
      <c r="E33" s="27"/>
      <c r="F33" s="38"/>
      <c r="G33" s="27"/>
      <c r="H33" s="38"/>
      <c r="I33" s="26"/>
      <c r="J33" s="39"/>
      <c r="K33" s="26"/>
    </row>
    <row r="34" spans="1:11" ht="18.75" customHeight="1">
      <c r="B34" s="11" t="s">
        <v>214</v>
      </c>
      <c r="E34" s="27">
        <v>-58384</v>
      </c>
      <c r="F34" s="38"/>
      <c r="G34" s="27">
        <v>18125</v>
      </c>
      <c r="H34" s="38"/>
      <c r="I34" s="27">
        <v>0</v>
      </c>
      <c r="J34" s="39"/>
      <c r="K34" s="27">
        <v>0</v>
      </c>
    </row>
    <row r="35" spans="1:11" s="42" customFormat="1" ht="18.75" customHeight="1">
      <c r="A35" s="42" t="s">
        <v>120</v>
      </c>
      <c r="D35" s="44"/>
      <c r="E35" s="45"/>
      <c r="G35" s="45"/>
      <c r="I35" s="45"/>
      <c r="K35" s="45"/>
    </row>
    <row r="36" spans="1:11" s="42" customFormat="1" ht="18.75" customHeight="1">
      <c r="B36" s="42" t="s">
        <v>121</v>
      </c>
      <c r="D36" s="43"/>
      <c r="E36" s="46">
        <f>SUM(E30:E34)</f>
        <v>-725867</v>
      </c>
      <c r="F36" s="38"/>
      <c r="G36" s="46">
        <f>SUM(G30:G34)</f>
        <v>-484083</v>
      </c>
      <c r="H36" s="38"/>
      <c r="I36" s="46">
        <f>SUM(I30:I34)</f>
        <v>0</v>
      </c>
      <c r="J36" s="38"/>
      <c r="K36" s="46">
        <f>SUM(K30:K34)</f>
        <v>0</v>
      </c>
    </row>
    <row r="37" spans="1:11" ht="6.6" customHeight="1">
      <c r="A37" s="8"/>
      <c r="B37" s="9"/>
      <c r="C37" s="9"/>
      <c r="D37" s="10"/>
      <c r="F37" s="12"/>
      <c r="H37" s="13"/>
      <c r="I37" s="14"/>
      <c r="J37" s="12"/>
      <c r="K37" s="14"/>
    </row>
    <row r="38" spans="1:11" s="42" customFormat="1" ht="18.75" customHeight="1">
      <c r="A38" s="40" t="s">
        <v>122</v>
      </c>
      <c r="D38" s="43"/>
      <c r="E38" s="30"/>
      <c r="F38" s="38"/>
      <c r="G38" s="30"/>
      <c r="H38" s="38"/>
      <c r="I38" s="30"/>
      <c r="J38" s="38"/>
      <c r="K38" s="30"/>
    </row>
    <row r="39" spans="1:11" s="42" customFormat="1" ht="18.75" customHeight="1">
      <c r="A39" s="11" t="s">
        <v>215</v>
      </c>
      <c r="D39" s="43"/>
      <c r="E39" s="30"/>
      <c r="F39" s="38"/>
      <c r="G39" s="30"/>
      <c r="H39" s="38"/>
      <c r="I39" s="30"/>
      <c r="J39" s="38"/>
      <c r="K39" s="30"/>
    </row>
    <row r="40" spans="1:11" s="42" customFormat="1" ht="18.75" customHeight="1">
      <c r="A40" s="11"/>
      <c r="B40" s="11" t="s">
        <v>214</v>
      </c>
      <c r="D40" s="34"/>
      <c r="E40" s="27">
        <v>9</v>
      </c>
      <c r="F40" s="38"/>
      <c r="G40" s="27">
        <v>-743</v>
      </c>
      <c r="H40" s="39"/>
      <c r="I40" s="27">
        <v>0</v>
      </c>
      <c r="J40" s="39"/>
      <c r="K40" s="27">
        <v>0</v>
      </c>
    </row>
    <row r="41" spans="1:11" s="42" customFormat="1" ht="18.75" customHeight="1">
      <c r="A41" s="42" t="s">
        <v>123</v>
      </c>
      <c r="D41" s="43"/>
      <c r="E41" s="47">
        <f>SUM(E40)</f>
        <v>9</v>
      </c>
      <c r="F41" s="38"/>
      <c r="G41" s="47">
        <f>SUM(G40)</f>
        <v>-743</v>
      </c>
      <c r="H41" s="38"/>
      <c r="I41" s="47">
        <f>SUM(I40)</f>
        <v>0</v>
      </c>
      <c r="J41" s="38"/>
      <c r="K41" s="47">
        <f>SUM(K40)</f>
        <v>0</v>
      </c>
    </row>
    <row r="42" spans="1:11" s="42" customFormat="1" ht="18.75" customHeight="1">
      <c r="A42" s="42" t="s">
        <v>130</v>
      </c>
      <c r="D42" s="43"/>
      <c r="E42" s="48"/>
      <c r="F42" s="38"/>
      <c r="G42" s="48"/>
      <c r="H42" s="38"/>
      <c r="I42" s="48"/>
      <c r="J42" s="38"/>
      <c r="K42" s="48"/>
    </row>
    <row r="43" spans="1:11" s="42" customFormat="1" ht="18.75" customHeight="1">
      <c r="B43" s="42" t="s">
        <v>157</v>
      </c>
      <c r="D43" s="43"/>
      <c r="E43" s="49">
        <f>E36+E41</f>
        <v>-725858</v>
      </c>
      <c r="F43" s="38"/>
      <c r="G43" s="49">
        <f>G36+G41</f>
        <v>-484826</v>
      </c>
      <c r="H43" s="38"/>
      <c r="I43" s="49">
        <f>I36+I41</f>
        <v>0</v>
      </c>
      <c r="J43" s="38"/>
      <c r="K43" s="49">
        <f>K36+K41</f>
        <v>0</v>
      </c>
    </row>
    <row r="44" spans="1:11" ht="18.75" customHeight="1" thickBot="1">
      <c r="A44" s="9" t="s">
        <v>131</v>
      </c>
      <c r="E44" s="50">
        <f>E26+E43</f>
        <v>638980</v>
      </c>
      <c r="F44" s="38"/>
      <c r="G44" s="50">
        <f>G26+G43</f>
        <v>1195705</v>
      </c>
      <c r="H44" s="48"/>
      <c r="I44" s="50">
        <f>I26+I43</f>
        <v>1182795</v>
      </c>
      <c r="J44" s="51"/>
      <c r="K44" s="50">
        <f>K26+K43</f>
        <v>1116980</v>
      </c>
    </row>
    <row r="45" spans="1:11" ht="6.6" customHeight="1" thickTop="1">
      <c r="A45" s="8"/>
      <c r="B45" s="9"/>
      <c r="C45" s="9"/>
      <c r="D45" s="10"/>
      <c r="F45" s="12"/>
      <c r="H45" s="13"/>
      <c r="I45" s="14"/>
      <c r="J45" s="12"/>
      <c r="K45" s="14"/>
    </row>
    <row r="46" spans="1:11" ht="18.75" customHeight="1">
      <c r="A46" s="52" t="s">
        <v>72</v>
      </c>
      <c r="B46" s="53"/>
      <c r="C46" s="53"/>
      <c r="D46" s="65"/>
      <c r="E46" s="54"/>
      <c r="F46" s="55"/>
      <c r="G46" s="54"/>
      <c r="I46" s="54"/>
      <c r="K46" s="54"/>
    </row>
    <row r="47" spans="1:11" ht="18.75" customHeight="1">
      <c r="A47" s="18"/>
      <c r="B47" s="53" t="s">
        <v>158</v>
      </c>
      <c r="C47" s="53"/>
      <c r="E47" s="26">
        <v>1364838</v>
      </c>
      <c r="F47" s="56"/>
      <c r="G47" s="26">
        <v>1680531</v>
      </c>
      <c r="H47" s="56"/>
      <c r="I47" s="26">
        <v>1182795</v>
      </c>
      <c r="J47" s="56"/>
      <c r="K47" s="26">
        <v>1116980</v>
      </c>
    </row>
    <row r="48" spans="1:11" ht="18.75" customHeight="1">
      <c r="A48" s="57"/>
      <c r="B48" s="53" t="s">
        <v>33</v>
      </c>
      <c r="C48" s="53"/>
      <c r="E48" s="26">
        <v>0</v>
      </c>
      <c r="F48" s="56"/>
      <c r="G48" s="26">
        <v>0</v>
      </c>
      <c r="H48" s="56"/>
      <c r="I48" s="26">
        <v>0</v>
      </c>
      <c r="J48" s="56"/>
      <c r="K48" s="26">
        <v>0</v>
      </c>
    </row>
    <row r="49" spans="1:11" ht="18.75" customHeight="1" thickBot="1">
      <c r="A49" s="58" t="s">
        <v>81</v>
      </c>
      <c r="B49" s="53"/>
      <c r="C49" s="53"/>
      <c r="E49" s="59">
        <f>SUM(E47:E48)</f>
        <v>1364838</v>
      </c>
      <c r="F49" s="56"/>
      <c r="G49" s="59">
        <f>SUM(G47:G48)</f>
        <v>1680531</v>
      </c>
      <c r="H49" s="56"/>
      <c r="I49" s="59">
        <f>SUM(I47:I48)</f>
        <v>1182795</v>
      </c>
      <c r="J49" s="56"/>
      <c r="K49" s="59">
        <f>SUM(K47:K48)</f>
        <v>1116980</v>
      </c>
    </row>
    <row r="50" spans="1:11" ht="6.6" customHeight="1" thickTop="1">
      <c r="A50" s="8"/>
      <c r="B50" s="9"/>
      <c r="C50" s="9"/>
      <c r="D50" s="10"/>
      <c r="F50" s="12"/>
      <c r="H50" s="13"/>
      <c r="I50" s="14"/>
      <c r="J50" s="12"/>
      <c r="K50" s="14"/>
    </row>
    <row r="51" spans="1:11" ht="18.75" customHeight="1">
      <c r="A51" s="52" t="s">
        <v>132</v>
      </c>
      <c r="B51" s="53"/>
      <c r="C51" s="53"/>
      <c r="D51" s="65"/>
      <c r="E51" s="54"/>
      <c r="F51" s="55"/>
      <c r="G51" s="54"/>
      <c r="I51" s="54"/>
      <c r="K51" s="54"/>
    </row>
    <row r="52" spans="1:11" ht="18.75" customHeight="1">
      <c r="A52" s="18"/>
      <c r="B52" s="53" t="s">
        <v>158</v>
      </c>
      <c r="C52" s="53"/>
      <c r="E52" s="26">
        <v>638980</v>
      </c>
      <c r="F52" s="56"/>
      <c r="G52" s="26">
        <v>1195705</v>
      </c>
      <c r="H52" s="56"/>
      <c r="I52" s="26">
        <v>1182795</v>
      </c>
      <c r="J52" s="56"/>
      <c r="K52" s="26">
        <v>1116980</v>
      </c>
    </row>
    <row r="53" spans="1:11" ht="18.75" customHeight="1">
      <c r="A53" s="57"/>
      <c r="B53" s="53" t="s">
        <v>33</v>
      </c>
      <c r="C53" s="53"/>
      <c r="E53" s="26">
        <v>0</v>
      </c>
      <c r="F53" s="55"/>
      <c r="G53" s="26">
        <v>0</v>
      </c>
      <c r="I53" s="26">
        <v>0</v>
      </c>
      <c r="K53" s="26">
        <v>0</v>
      </c>
    </row>
    <row r="54" spans="1:11" ht="18.75" customHeight="1" thickBot="1">
      <c r="A54" s="58" t="s">
        <v>131</v>
      </c>
      <c r="B54" s="53"/>
      <c r="C54" s="53"/>
      <c r="E54" s="59">
        <f>SUM(E52:E53)</f>
        <v>638980</v>
      </c>
      <c r="F54" s="56"/>
      <c r="G54" s="59">
        <f>SUM(G52:G53)</f>
        <v>1195705</v>
      </c>
      <c r="H54" s="56"/>
      <c r="I54" s="59">
        <f>SUM(I52:I53)</f>
        <v>1182795</v>
      </c>
      <c r="J54" s="56"/>
      <c r="K54" s="59">
        <f>SUM(K52:K53)</f>
        <v>1116980</v>
      </c>
    </row>
    <row r="55" spans="1:11" ht="6.6" customHeight="1" thickTop="1">
      <c r="A55" s="8"/>
      <c r="B55" s="9"/>
      <c r="C55" s="9"/>
      <c r="D55" s="10"/>
      <c r="F55" s="12"/>
      <c r="H55" s="13"/>
      <c r="I55" s="14"/>
      <c r="J55" s="12"/>
      <c r="K55" s="14"/>
    </row>
    <row r="56" spans="1:11" s="9" customFormat="1" ht="18.75" customHeight="1" thickBot="1">
      <c r="A56" s="60" t="s">
        <v>103</v>
      </c>
      <c r="D56" s="34">
        <v>3</v>
      </c>
      <c r="E56" s="61">
        <f>E47/1450000</f>
        <v>0.94126758620689654</v>
      </c>
      <c r="F56" s="62"/>
      <c r="G56" s="61">
        <f>G47/1450000</f>
        <v>1.158986896551724</v>
      </c>
      <c r="H56" s="62"/>
      <c r="I56" s="61">
        <f>I47/1450000</f>
        <v>0.81572068965517242</v>
      </c>
      <c r="J56" s="62"/>
      <c r="K56" s="61">
        <f>K47/1450000</f>
        <v>0.77033103448275864</v>
      </c>
    </row>
    <row r="57" spans="1:11" ht="18" customHeight="1" thickTop="1"/>
  </sheetData>
  <mergeCells count="10">
    <mergeCell ref="A1:K1"/>
    <mergeCell ref="E5:G5"/>
    <mergeCell ref="I5:K5"/>
    <mergeCell ref="E10:K10"/>
    <mergeCell ref="E6:G6"/>
    <mergeCell ref="I6:K6"/>
    <mergeCell ref="E7:G7"/>
    <mergeCell ref="I7:K7"/>
    <mergeCell ref="E8:G8"/>
    <mergeCell ref="I8:K8"/>
  </mergeCells>
  <pageMargins left="0.8" right="0.4" top="0.48" bottom="0.5" header="0.5" footer="0.5"/>
  <pageSetup paperSize="9" scale="72" firstPageNumber="4" fitToHeight="0" orientation="portrait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60"/>
  <sheetViews>
    <sheetView zoomScaleNormal="100" zoomScaleSheetLayoutView="100" workbookViewId="0">
      <selection activeCell="J27" sqref="J27"/>
    </sheetView>
  </sheetViews>
  <sheetFormatPr defaultColWidth="9.125" defaultRowHeight="18" customHeight="1"/>
  <cols>
    <col min="1" max="2" width="2.625" style="11" customWidth="1"/>
    <col min="3" max="3" width="49.75" style="11" customWidth="1"/>
    <col min="4" max="4" width="8.25" style="34" customWidth="1"/>
    <col min="5" max="5" width="13.625" style="11" customWidth="1"/>
    <col min="6" max="6" width="1.125" style="63" customWidth="1"/>
    <col min="7" max="7" width="13.625" style="11" customWidth="1"/>
    <col min="8" max="8" width="1.125" style="41" customWidth="1"/>
    <col min="9" max="9" width="13.625" style="11" customWidth="1"/>
    <col min="10" max="10" width="1.125" style="41" customWidth="1"/>
    <col min="11" max="11" width="13.625" style="11" customWidth="1"/>
    <col min="12" max="16384" width="9.125" style="11"/>
  </cols>
  <sheetData>
    <row r="1" spans="1:11" s="1" customFormat="1" ht="18.75" customHeight="1">
      <c r="A1" s="161" t="s">
        <v>202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s="4" customFormat="1" ht="18.75" customHeight="1">
      <c r="A2" s="2" t="s">
        <v>203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7" customFormat="1" ht="18.75" customHeight="1">
      <c r="A3" s="5" t="s">
        <v>78</v>
      </c>
      <c r="B3" s="5"/>
      <c r="C3" s="5"/>
      <c r="D3" s="5"/>
      <c r="E3" s="5"/>
      <c r="F3" s="6"/>
      <c r="G3" s="5"/>
      <c r="H3" s="6"/>
      <c r="I3" s="5"/>
      <c r="J3" s="6"/>
      <c r="K3" s="5"/>
    </row>
    <row r="4" spans="1:11" ht="6.95" customHeight="1">
      <c r="A4" s="8"/>
      <c r="B4" s="9"/>
      <c r="C4" s="9"/>
      <c r="D4" s="10"/>
      <c r="F4" s="12"/>
      <c r="H4" s="13"/>
      <c r="I4" s="14"/>
      <c r="J4" s="12"/>
      <c r="K4" s="14"/>
    </row>
    <row r="5" spans="1:11" ht="18.75" customHeight="1">
      <c r="A5" s="9"/>
      <c r="B5" s="9"/>
      <c r="C5" s="9"/>
      <c r="D5" s="10"/>
      <c r="E5" s="167" t="s">
        <v>0</v>
      </c>
      <c r="F5" s="167"/>
      <c r="G5" s="167"/>
      <c r="H5" s="15"/>
      <c r="I5" s="167" t="s">
        <v>1</v>
      </c>
      <c r="J5" s="167"/>
      <c r="K5" s="167"/>
    </row>
    <row r="6" spans="1:11" ht="18.75" customHeight="1">
      <c r="A6" s="9"/>
      <c r="B6" s="9"/>
      <c r="C6" s="9"/>
      <c r="D6" s="16"/>
      <c r="E6" s="167" t="s">
        <v>2</v>
      </c>
      <c r="F6" s="167"/>
      <c r="G6" s="167"/>
      <c r="H6" s="17"/>
      <c r="I6" s="167" t="s">
        <v>2</v>
      </c>
      <c r="J6" s="167"/>
      <c r="K6" s="167"/>
    </row>
    <row r="7" spans="1:11" s="19" customFormat="1" ht="18.75" customHeight="1">
      <c r="A7" s="18"/>
      <c r="C7" s="18"/>
      <c r="D7" s="20"/>
      <c r="E7" s="169" t="s">
        <v>195</v>
      </c>
      <c r="F7" s="169"/>
      <c r="G7" s="169"/>
      <c r="H7" s="21"/>
      <c r="I7" s="169" t="s">
        <v>195</v>
      </c>
      <c r="J7" s="169"/>
      <c r="K7" s="169"/>
    </row>
    <row r="8" spans="1:11" s="19" customFormat="1" ht="18.75" customHeight="1">
      <c r="A8" s="18"/>
      <c r="C8" s="18"/>
      <c r="D8" s="20"/>
      <c r="E8" s="170" t="s">
        <v>193</v>
      </c>
      <c r="F8" s="169"/>
      <c r="G8" s="169"/>
      <c r="H8" s="21"/>
      <c r="I8" s="170" t="s">
        <v>193</v>
      </c>
      <c r="J8" s="169"/>
      <c r="K8" s="169"/>
    </row>
    <row r="9" spans="1:11" ht="18.75" customHeight="1">
      <c r="A9" s="9"/>
      <c r="B9" s="9"/>
      <c r="C9" s="9"/>
      <c r="D9" s="16" t="s">
        <v>4</v>
      </c>
      <c r="E9" s="22" t="s">
        <v>204</v>
      </c>
      <c r="F9" s="23"/>
      <c r="G9" s="22" t="s">
        <v>114</v>
      </c>
      <c r="H9" s="24"/>
      <c r="I9" s="22" t="s">
        <v>204</v>
      </c>
      <c r="J9" s="23"/>
      <c r="K9" s="22" t="s">
        <v>114</v>
      </c>
    </row>
    <row r="10" spans="1:11" ht="18.75" customHeight="1">
      <c r="A10" s="9"/>
      <c r="B10" s="9"/>
      <c r="C10" s="9"/>
      <c r="D10" s="16"/>
      <c r="E10" s="168" t="s">
        <v>80</v>
      </c>
      <c r="F10" s="168"/>
      <c r="G10" s="168"/>
      <c r="H10" s="168"/>
      <c r="I10" s="168"/>
      <c r="J10" s="168"/>
      <c r="K10" s="168"/>
    </row>
    <row r="11" spans="1:11" ht="18.75" customHeight="1">
      <c r="A11" s="11" t="s">
        <v>145</v>
      </c>
      <c r="D11" s="25" t="s">
        <v>243</v>
      </c>
      <c r="E11" s="26">
        <v>27384003</v>
      </c>
      <c r="F11" s="27"/>
      <c r="G11" s="26">
        <v>28657479</v>
      </c>
      <c r="H11" s="27"/>
      <c r="I11" s="26">
        <v>0</v>
      </c>
      <c r="J11" s="27"/>
      <c r="K11" s="26">
        <v>0</v>
      </c>
    </row>
    <row r="12" spans="1:11" ht="18.75" customHeight="1">
      <c r="A12" s="11" t="s">
        <v>111</v>
      </c>
      <c r="D12" s="25">
        <v>4</v>
      </c>
      <c r="E12" s="26">
        <v>2210615</v>
      </c>
      <c r="F12" s="27"/>
      <c r="G12" s="26">
        <v>2553302</v>
      </c>
      <c r="H12" s="27"/>
      <c r="I12" s="26">
        <v>0</v>
      </c>
      <c r="J12" s="27"/>
      <c r="K12" s="26">
        <v>0</v>
      </c>
    </row>
    <row r="13" spans="1:11" ht="18.75" customHeight="1">
      <c r="A13" s="11" t="s">
        <v>146</v>
      </c>
      <c r="D13" s="25">
        <v>4</v>
      </c>
      <c r="E13" s="28">
        <v>-25351900</v>
      </c>
      <c r="F13" s="27"/>
      <c r="G13" s="28">
        <v>-27282542</v>
      </c>
      <c r="H13" s="27"/>
      <c r="I13" s="28">
        <v>0</v>
      </c>
      <c r="J13" s="27"/>
      <c r="K13" s="28">
        <v>0</v>
      </c>
    </row>
    <row r="14" spans="1:11" ht="18.75" customHeight="1">
      <c r="A14" s="9" t="s">
        <v>34</v>
      </c>
      <c r="B14" s="9"/>
      <c r="D14" s="25"/>
      <c r="E14" s="29">
        <f>SUM(E11:E13)</f>
        <v>4242718</v>
      </c>
      <c r="F14" s="30"/>
      <c r="G14" s="29">
        <f>SUM(G11:G13)</f>
        <v>3928239</v>
      </c>
      <c r="H14" s="30"/>
      <c r="I14" s="29">
        <f>SUM(I11:I13)</f>
        <v>0</v>
      </c>
      <c r="J14" s="30"/>
      <c r="K14" s="29">
        <f>SUM(K11:K13)</f>
        <v>0</v>
      </c>
    </row>
    <row r="15" spans="1:11" ht="6.6" customHeight="1">
      <c r="A15" s="8"/>
      <c r="B15" s="9"/>
      <c r="C15" s="9"/>
      <c r="D15" s="10"/>
      <c r="F15" s="12"/>
      <c r="H15" s="13"/>
      <c r="I15" s="14"/>
      <c r="J15" s="12"/>
      <c r="K15" s="14"/>
    </row>
    <row r="16" spans="1:11" ht="18.75" customHeight="1">
      <c r="A16" s="11" t="s">
        <v>66</v>
      </c>
      <c r="D16" s="25">
        <v>4</v>
      </c>
      <c r="E16" s="26">
        <v>183470</v>
      </c>
      <c r="F16" s="27"/>
      <c r="G16" s="26">
        <v>178490</v>
      </c>
      <c r="H16" s="27"/>
      <c r="I16" s="26">
        <v>312844</v>
      </c>
      <c r="J16" s="27"/>
      <c r="K16" s="26">
        <v>293925</v>
      </c>
    </row>
    <row r="17" spans="1:11" ht="18.75" customHeight="1">
      <c r="A17" s="11" t="s">
        <v>36</v>
      </c>
      <c r="D17" s="25">
        <v>4</v>
      </c>
      <c r="E17" s="26">
        <v>163537</v>
      </c>
      <c r="F17" s="27"/>
      <c r="G17" s="26">
        <v>146985</v>
      </c>
      <c r="H17" s="27"/>
      <c r="I17" s="26">
        <v>105318</v>
      </c>
      <c r="J17" s="27"/>
      <c r="K17" s="26">
        <v>125895</v>
      </c>
    </row>
    <row r="18" spans="1:11" ht="18.75" customHeight="1">
      <c r="A18" s="11" t="s">
        <v>35</v>
      </c>
      <c r="D18" s="25" t="s">
        <v>241</v>
      </c>
      <c r="E18" s="26">
        <v>100882</v>
      </c>
      <c r="F18" s="27"/>
      <c r="G18" s="26">
        <v>187178</v>
      </c>
      <c r="H18" s="27"/>
      <c r="I18" s="26">
        <v>2776217</v>
      </c>
      <c r="J18" s="27"/>
      <c r="K18" s="26">
        <v>2574140</v>
      </c>
    </row>
    <row r="19" spans="1:11" ht="18.75" customHeight="1">
      <c r="A19" s="11" t="s">
        <v>37</v>
      </c>
      <c r="D19" s="25">
        <v>4</v>
      </c>
      <c r="E19" s="26">
        <v>51201</v>
      </c>
      <c r="F19" s="27"/>
      <c r="G19" s="26">
        <v>44919</v>
      </c>
      <c r="H19" s="27"/>
      <c r="I19" s="26">
        <v>4896</v>
      </c>
      <c r="J19" s="27"/>
      <c r="K19" s="26">
        <v>825</v>
      </c>
    </row>
    <row r="20" spans="1:11" ht="18.75" customHeight="1">
      <c r="A20" s="11" t="s">
        <v>38</v>
      </c>
      <c r="D20" s="25">
        <v>4</v>
      </c>
      <c r="E20" s="26">
        <v>-1159935</v>
      </c>
      <c r="F20" s="27"/>
      <c r="G20" s="26">
        <v>-1162270</v>
      </c>
      <c r="H20" s="27"/>
      <c r="I20" s="26">
        <v>-680935</v>
      </c>
      <c r="J20" s="27"/>
      <c r="K20" s="26">
        <v>-744967</v>
      </c>
    </row>
    <row r="21" spans="1:11" ht="18.75" customHeight="1">
      <c r="A21" s="11" t="s">
        <v>225</v>
      </c>
      <c r="D21" s="25"/>
      <c r="E21" s="26">
        <v>-349135</v>
      </c>
      <c r="F21" s="27"/>
      <c r="G21" s="26">
        <v>-550547</v>
      </c>
      <c r="H21" s="27"/>
      <c r="I21" s="26">
        <v>-76584</v>
      </c>
      <c r="J21" s="27"/>
      <c r="K21" s="26">
        <v>-14124</v>
      </c>
    </row>
    <row r="22" spans="1:11" ht="18.75" customHeight="1">
      <c r="A22" s="31" t="s">
        <v>39</v>
      </c>
      <c r="D22" s="25" t="s">
        <v>248</v>
      </c>
      <c r="E22" s="26">
        <v>-953310</v>
      </c>
      <c r="F22" s="32"/>
      <c r="G22" s="26">
        <v>-902381</v>
      </c>
      <c r="H22" s="32"/>
      <c r="I22" s="26">
        <v>0</v>
      </c>
      <c r="J22" s="32"/>
      <c r="K22" s="26">
        <v>0</v>
      </c>
    </row>
    <row r="23" spans="1:11" ht="18.75" customHeight="1">
      <c r="A23" s="31" t="s">
        <v>106</v>
      </c>
      <c r="D23" s="25" t="s">
        <v>208</v>
      </c>
      <c r="E23" s="26">
        <v>3517291</v>
      </c>
      <c r="F23" s="32"/>
      <c r="G23" s="26">
        <v>3700021</v>
      </c>
      <c r="H23" s="32"/>
      <c r="I23" s="26">
        <v>0</v>
      </c>
      <c r="J23" s="32"/>
      <c r="K23" s="26">
        <v>0</v>
      </c>
    </row>
    <row r="24" spans="1:11" ht="18.75" customHeight="1">
      <c r="A24" s="9" t="s">
        <v>40</v>
      </c>
      <c r="D24" s="25"/>
      <c r="E24" s="33">
        <f>SUM(E14:E23)</f>
        <v>5796719</v>
      </c>
      <c r="F24" s="30"/>
      <c r="G24" s="33">
        <f>SUM(G14:G23)</f>
        <v>5570634</v>
      </c>
      <c r="H24" s="30"/>
      <c r="I24" s="33">
        <f>SUM(I14:I23)</f>
        <v>2441756</v>
      </c>
      <c r="J24" s="30"/>
      <c r="K24" s="33">
        <f>SUM(K14:K23)</f>
        <v>2235694</v>
      </c>
    </row>
    <row r="25" spans="1:11" ht="18.75" customHeight="1">
      <c r="A25" s="31" t="s">
        <v>199</v>
      </c>
      <c r="D25" s="34">
        <v>15</v>
      </c>
      <c r="E25" s="28">
        <v>-738308</v>
      </c>
      <c r="F25" s="32"/>
      <c r="G25" s="28">
        <v>-650279</v>
      </c>
      <c r="H25" s="32"/>
      <c r="I25" s="28">
        <v>2841</v>
      </c>
      <c r="J25" s="32"/>
      <c r="K25" s="28">
        <v>-1438</v>
      </c>
    </row>
    <row r="26" spans="1:11" ht="18.75" customHeight="1">
      <c r="A26" s="9" t="s">
        <v>81</v>
      </c>
      <c r="C26" s="9"/>
      <c r="D26" s="35"/>
      <c r="E26" s="36">
        <f>SUM(E24:E25)</f>
        <v>5058411</v>
      </c>
      <c r="F26" s="37"/>
      <c r="G26" s="36">
        <f>SUM(G24:G25)</f>
        <v>4920355</v>
      </c>
      <c r="H26" s="37"/>
      <c r="I26" s="36">
        <f>SUM(I24:I25)</f>
        <v>2444597</v>
      </c>
      <c r="J26" s="37"/>
      <c r="K26" s="36">
        <f>SUM(K24:K25)</f>
        <v>2234256</v>
      </c>
    </row>
    <row r="27" spans="1:11" ht="6.6" customHeight="1">
      <c r="A27" s="8"/>
      <c r="B27" s="9"/>
      <c r="C27" s="9"/>
      <c r="D27" s="10"/>
      <c r="F27" s="12"/>
      <c r="H27" s="13"/>
      <c r="I27" s="14"/>
      <c r="J27" s="12"/>
      <c r="K27" s="14"/>
    </row>
    <row r="28" spans="1:11" ht="18.75" customHeight="1">
      <c r="A28" s="9" t="s">
        <v>261</v>
      </c>
      <c r="C28" s="9"/>
      <c r="D28" s="35"/>
      <c r="E28" s="38"/>
      <c r="F28" s="38"/>
      <c r="G28" s="38"/>
      <c r="H28" s="38"/>
      <c r="I28" s="38"/>
      <c r="J28" s="39"/>
      <c r="K28" s="38"/>
    </row>
    <row r="29" spans="1:11" s="41" customFormat="1" ht="18.75" customHeight="1">
      <c r="A29" s="40" t="s">
        <v>119</v>
      </c>
      <c r="C29" s="42"/>
      <c r="D29" s="43"/>
      <c r="E29" s="30"/>
      <c r="F29" s="38"/>
      <c r="G29" s="30"/>
      <c r="H29" s="38"/>
      <c r="I29" s="30"/>
      <c r="J29" s="38"/>
      <c r="K29" s="30"/>
    </row>
    <row r="30" spans="1:11" ht="18.75" customHeight="1">
      <c r="A30" s="11" t="s">
        <v>129</v>
      </c>
      <c r="E30" s="26">
        <v>-1124717</v>
      </c>
      <c r="F30" s="38"/>
      <c r="G30" s="26">
        <v>-131485</v>
      </c>
      <c r="H30" s="38"/>
      <c r="I30" s="26">
        <v>0</v>
      </c>
      <c r="J30" s="39"/>
      <c r="K30" s="26">
        <v>0</v>
      </c>
    </row>
    <row r="31" spans="1:11" ht="18.75" customHeight="1">
      <c r="A31" s="11" t="s">
        <v>244</v>
      </c>
      <c r="E31" s="26">
        <v>-451221</v>
      </c>
      <c r="F31" s="38"/>
      <c r="G31" s="26">
        <v>-409778</v>
      </c>
      <c r="H31" s="38"/>
      <c r="I31" s="26">
        <v>0</v>
      </c>
      <c r="J31" s="39"/>
      <c r="K31" s="26">
        <v>0</v>
      </c>
    </row>
    <row r="32" spans="1:11" ht="18.75" customHeight="1">
      <c r="A32" s="11" t="s">
        <v>174</v>
      </c>
      <c r="E32" s="26">
        <v>-645321</v>
      </c>
      <c r="F32" s="38"/>
      <c r="G32" s="26">
        <v>32041</v>
      </c>
      <c r="H32" s="38"/>
      <c r="I32" s="26">
        <v>0</v>
      </c>
      <c r="J32" s="39"/>
      <c r="K32" s="26">
        <v>0</v>
      </c>
    </row>
    <row r="33" spans="1:11" ht="18.75" customHeight="1">
      <c r="A33" s="11" t="s">
        <v>216</v>
      </c>
      <c r="E33" s="26"/>
      <c r="F33" s="38"/>
      <c r="G33" s="26"/>
      <c r="H33" s="38"/>
      <c r="I33" s="26"/>
      <c r="J33" s="39"/>
      <c r="K33" s="26"/>
    </row>
    <row r="34" spans="1:11" ht="18.75" customHeight="1">
      <c r="B34" s="11" t="s">
        <v>214</v>
      </c>
      <c r="D34" s="44">
        <v>7</v>
      </c>
      <c r="E34" s="26">
        <v>-514740</v>
      </c>
      <c r="F34" s="38"/>
      <c r="G34" s="26">
        <v>179777</v>
      </c>
      <c r="H34" s="38"/>
      <c r="I34" s="26">
        <v>0</v>
      </c>
      <c r="J34" s="39"/>
      <c r="K34" s="26">
        <v>0</v>
      </c>
    </row>
    <row r="35" spans="1:11" s="42" customFormat="1" ht="18.75" customHeight="1">
      <c r="A35" s="42" t="s">
        <v>120</v>
      </c>
      <c r="D35" s="44"/>
      <c r="E35" s="45"/>
      <c r="G35" s="45"/>
      <c r="I35" s="45"/>
      <c r="K35" s="45"/>
    </row>
    <row r="36" spans="1:11" s="42" customFormat="1" ht="18.75" customHeight="1">
      <c r="B36" s="42" t="s">
        <v>121</v>
      </c>
      <c r="D36" s="43"/>
      <c r="E36" s="46">
        <f>SUM(E30:E34)</f>
        <v>-2735999</v>
      </c>
      <c r="F36" s="38"/>
      <c r="G36" s="46">
        <f>SUM(G30:G34)</f>
        <v>-329445</v>
      </c>
      <c r="H36" s="38"/>
      <c r="I36" s="46">
        <f>SUM(I30:I34)</f>
        <v>0</v>
      </c>
      <c r="J36" s="38"/>
      <c r="K36" s="46">
        <f>SUM(K30:K34)</f>
        <v>0</v>
      </c>
    </row>
    <row r="37" spans="1:11" ht="6.6" customHeight="1">
      <c r="A37" s="8"/>
      <c r="B37" s="9"/>
      <c r="C37" s="9"/>
      <c r="D37" s="10"/>
      <c r="F37" s="12"/>
      <c r="H37" s="13"/>
      <c r="I37" s="14"/>
      <c r="J37" s="12"/>
      <c r="K37" s="14"/>
    </row>
    <row r="38" spans="1:11" s="42" customFormat="1" ht="18.75" customHeight="1">
      <c r="A38" s="40" t="s">
        <v>122</v>
      </c>
      <c r="D38" s="43"/>
      <c r="E38" s="30"/>
      <c r="F38" s="38"/>
      <c r="G38" s="30"/>
      <c r="H38" s="38"/>
      <c r="I38" s="30"/>
      <c r="J38" s="38"/>
      <c r="K38" s="30"/>
    </row>
    <row r="39" spans="1:11" s="42" customFormat="1" ht="18.75" customHeight="1">
      <c r="A39" s="41" t="s">
        <v>245</v>
      </c>
      <c r="D39" s="43"/>
      <c r="E39" s="27">
        <v>-8171</v>
      </c>
      <c r="F39" s="38"/>
      <c r="G39" s="27">
        <v>1748</v>
      </c>
      <c r="H39" s="39"/>
      <c r="I39" s="27">
        <v>-5483</v>
      </c>
      <c r="J39" s="39"/>
      <c r="K39" s="27">
        <v>0</v>
      </c>
    </row>
    <row r="40" spans="1:11" s="42" customFormat="1" ht="18.75" customHeight="1">
      <c r="A40" s="41" t="s">
        <v>222</v>
      </c>
      <c r="D40" s="43"/>
      <c r="E40" s="27"/>
      <c r="F40" s="38"/>
      <c r="G40" s="27"/>
      <c r="H40" s="39"/>
      <c r="I40" s="27"/>
      <c r="J40" s="39"/>
      <c r="K40" s="27"/>
    </row>
    <row r="41" spans="1:11" s="42" customFormat="1" ht="18.75" customHeight="1">
      <c r="A41" s="41"/>
      <c r="B41" s="41" t="s">
        <v>121</v>
      </c>
      <c r="D41" s="43"/>
      <c r="E41" s="27">
        <v>1634</v>
      </c>
      <c r="F41" s="38"/>
      <c r="G41" s="27">
        <v>0</v>
      </c>
      <c r="H41" s="39"/>
      <c r="I41" s="27">
        <v>1096</v>
      </c>
      <c r="J41" s="39"/>
      <c r="K41" s="27">
        <v>0</v>
      </c>
    </row>
    <row r="42" spans="1:11" s="42" customFormat="1" ht="18.75" customHeight="1">
      <c r="A42" s="11" t="s">
        <v>215</v>
      </c>
      <c r="D42" s="34"/>
      <c r="E42" s="27"/>
      <c r="F42" s="38"/>
      <c r="G42" s="27"/>
      <c r="H42" s="39"/>
      <c r="I42" s="27"/>
      <c r="J42" s="39"/>
      <c r="K42" s="27"/>
    </row>
    <row r="43" spans="1:11" s="42" customFormat="1" ht="18.75" customHeight="1">
      <c r="A43" s="11"/>
      <c r="B43" s="11" t="s">
        <v>214</v>
      </c>
      <c r="D43" s="44">
        <v>7</v>
      </c>
      <c r="E43" s="27">
        <v>-11536</v>
      </c>
      <c r="F43" s="38"/>
      <c r="G43" s="27">
        <v>-1018</v>
      </c>
      <c r="H43" s="39"/>
      <c r="I43" s="27">
        <v>0</v>
      </c>
      <c r="J43" s="39"/>
      <c r="K43" s="27">
        <v>0</v>
      </c>
    </row>
    <row r="44" spans="1:11" s="42" customFormat="1" ht="18.75" customHeight="1">
      <c r="A44" s="42" t="s">
        <v>123</v>
      </c>
      <c r="D44" s="43"/>
      <c r="E44" s="47">
        <f>SUM(E39:E43)</f>
        <v>-18073</v>
      </c>
      <c r="F44" s="38"/>
      <c r="G44" s="47">
        <f>SUM(G39:G43)</f>
        <v>730</v>
      </c>
      <c r="H44" s="38"/>
      <c r="I44" s="47">
        <f>SUM(I39:I43)</f>
        <v>-4387</v>
      </c>
      <c r="J44" s="38"/>
      <c r="K44" s="47">
        <f>SUM(K39:K43)</f>
        <v>0</v>
      </c>
    </row>
    <row r="45" spans="1:11" s="42" customFormat="1" ht="18.75" customHeight="1">
      <c r="A45" s="42" t="s">
        <v>130</v>
      </c>
      <c r="D45" s="43"/>
      <c r="E45" s="48"/>
      <c r="F45" s="38"/>
      <c r="G45" s="48"/>
      <c r="H45" s="38"/>
      <c r="I45" s="48"/>
      <c r="J45" s="38"/>
      <c r="K45" s="48"/>
    </row>
    <row r="46" spans="1:11" s="42" customFormat="1" ht="18.75" customHeight="1">
      <c r="B46" s="42" t="s">
        <v>157</v>
      </c>
      <c r="D46" s="34"/>
      <c r="E46" s="49">
        <f>E36+E44</f>
        <v>-2754072</v>
      </c>
      <c r="F46" s="38"/>
      <c r="G46" s="49">
        <f>G36+G44</f>
        <v>-328715</v>
      </c>
      <c r="H46" s="38"/>
      <c r="I46" s="49">
        <f>I36+I44</f>
        <v>-4387</v>
      </c>
      <c r="J46" s="38"/>
      <c r="K46" s="49">
        <f>K36+K44</f>
        <v>0</v>
      </c>
    </row>
    <row r="47" spans="1:11" ht="18.75" customHeight="1" thickBot="1">
      <c r="A47" s="9" t="s">
        <v>131</v>
      </c>
      <c r="E47" s="50">
        <f>E26+E46</f>
        <v>2304339</v>
      </c>
      <c r="F47" s="38"/>
      <c r="G47" s="50">
        <f>G26+G46</f>
        <v>4591640</v>
      </c>
      <c r="H47" s="48"/>
      <c r="I47" s="50">
        <f>I26+I46</f>
        <v>2440210</v>
      </c>
      <c r="J47" s="51"/>
      <c r="K47" s="50">
        <f>K26+K46</f>
        <v>2234256</v>
      </c>
    </row>
    <row r="48" spans="1:11" ht="6.6" customHeight="1" thickTop="1">
      <c r="A48" s="8"/>
      <c r="B48" s="9"/>
      <c r="C48" s="9"/>
      <c r="D48" s="10"/>
      <c r="F48" s="12"/>
      <c r="H48" s="13"/>
      <c r="I48" s="14"/>
      <c r="J48" s="12"/>
      <c r="K48" s="14"/>
    </row>
    <row r="49" spans="1:11" ht="18.75" customHeight="1">
      <c r="A49" s="52" t="s">
        <v>72</v>
      </c>
      <c r="B49" s="53"/>
      <c r="C49" s="53"/>
      <c r="E49" s="54"/>
      <c r="F49" s="55"/>
      <c r="G49" s="54"/>
      <c r="I49" s="54"/>
      <c r="K49" s="54"/>
    </row>
    <row r="50" spans="1:11" ht="18.75" customHeight="1">
      <c r="A50" s="18"/>
      <c r="B50" s="53" t="s">
        <v>158</v>
      </c>
      <c r="C50" s="53"/>
      <c r="E50" s="26">
        <v>5058411</v>
      </c>
      <c r="F50" s="56"/>
      <c r="G50" s="26">
        <v>4938990</v>
      </c>
      <c r="H50" s="56"/>
      <c r="I50" s="26">
        <v>2444597</v>
      </c>
      <c r="J50" s="56"/>
      <c r="K50" s="26">
        <v>2234256</v>
      </c>
    </row>
    <row r="51" spans="1:11" ht="18.75" customHeight="1">
      <c r="A51" s="57"/>
      <c r="B51" s="53" t="s">
        <v>33</v>
      </c>
      <c r="C51" s="53"/>
      <c r="E51" s="26">
        <v>0</v>
      </c>
      <c r="F51" s="56"/>
      <c r="G51" s="26">
        <v>-18635</v>
      </c>
      <c r="H51" s="56"/>
      <c r="I51" s="26">
        <v>0</v>
      </c>
      <c r="J51" s="56"/>
      <c r="K51" s="26">
        <v>0</v>
      </c>
    </row>
    <row r="52" spans="1:11" ht="18.75" customHeight="1" thickBot="1">
      <c r="A52" s="58" t="s">
        <v>81</v>
      </c>
      <c r="B52" s="53"/>
      <c r="C52" s="53"/>
      <c r="E52" s="59">
        <f>SUM(E50:E51)</f>
        <v>5058411</v>
      </c>
      <c r="F52" s="56"/>
      <c r="G52" s="59">
        <f>SUM(G50:G51)</f>
        <v>4920355</v>
      </c>
      <c r="H52" s="56"/>
      <c r="I52" s="59">
        <f>SUM(I50:I51)</f>
        <v>2444597</v>
      </c>
      <c r="J52" s="56"/>
      <c r="K52" s="59">
        <f>SUM(K50:K51)</f>
        <v>2234256</v>
      </c>
    </row>
    <row r="53" spans="1:11" ht="6.6" customHeight="1" thickTop="1">
      <c r="A53" s="8"/>
      <c r="B53" s="9"/>
      <c r="C53" s="9"/>
      <c r="D53" s="10"/>
      <c r="F53" s="12"/>
      <c r="H53" s="13"/>
      <c r="I53" s="14"/>
      <c r="J53" s="12"/>
      <c r="K53" s="14"/>
    </row>
    <row r="54" spans="1:11" ht="18.75" customHeight="1">
      <c r="A54" s="52" t="s">
        <v>132</v>
      </c>
      <c r="B54" s="53"/>
      <c r="C54" s="53"/>
      <c r="E54" s="54"/>
      <c r="F54" s="55"/>
      <c r="G54" s="54"/>
      <c r="I54" s="54"/>
      <c r="K54" s="54"/>
    </row>
    <row r="55" spans="1:11" ht="18.75" customHeight="1">
      <c r="A55" s="18"/>
      <c r="B55" s="53" t="s">
        <v>158</v>
      </c>
      <c r="C55" s="53"/>
      <c r="E55" s="26">
        <v>2304339</v>
      </c>
      <c r="F55" s="56"/>
      <c r="G55" s="26">
        <v>4563686</v>
      </c>
      <c r="H55" s="56"/>
      <c r="I55" s="26">
        <v>2440210</v>
      </c>
      <c r="J55" s="56"/>
      <c r="K55" s="26">
        <v>2234256</v>
      </c>
    </row>
    <row r="56" spans="1:11" ht="18.75" customHeight="1">
      <c r="A56" s="57"/>
      <c r="B56" s="53" t="s">
        <v>33</v>
      </c>
      <c r="C56" s="53"/>
      <c r="E56" s="26">
        <v>0</v>
      </c>
      <c r="F56" s="55"/>
      <c r="G56" s="26">
        <v>27954</v>
      </c>
      <c r="I56" s="26">
        <v>0</v>
      </c>
      <c r="K56" s="26">
        <v>0</v>
      </c>
    </row>
    <row r="57" spans="1:11" ht="18.75" customHeight="1" thickBot="1">
      <c r="A57" s="58" t="s">
        <v>131</v>
      </c>
      <c r="B57" s="53"/>
      <c r="C57" s="53"/>
      <c r="E57" s="59">
        <f>SUM(E55:E56)</f>
        <v>2304339</v>
      </c>
      <c r="F57" s="56"/>
      <c r="G57" s="59">
        <f>SUM(G55:G56)</f>
        <v>4591640</v>
      </c>
      <c r="H57" s="56"/>
      <c r="I57" s="59">
        <f>SUM(I55:I56)</f>
        <v>2440210</v>
      </c>
      <c r="J57" s="56"/>
      <c r="K57" s="59">
        <f>SUM(K55:K56)</f>
        <v>2234256</v>
      </c>
    </row>
    <row r="58" spans="1:11" ht="6.6" customHeight="1" thickTop="1">
      <c r="A58" s="8"/>
      <c r="B58" s="9"/>
      <c r="C58" s="9"/>
      <c r="D58" s="10"/>
      <c r="F58" s="12"/>
      <c r="H58" s="13"/>
      <c r="I58" s="14"/>
      <c r="J58" s="12"/>
      <c r="K58" s="14"/>
    </row>
    <row r="59" spans="1:11" s="9" customFormat="1" ht="18.75" customHeight="1" thickBot="1">
      <c r="A59" s="60" t="s">
        <v>103</v>
      </c>
      <c r="D59" s="34">
        <v>3</v>
      </c>
      <c r="E59" s="61">
        <f>E50/1450000</f>
        <v>3.4885593103448276</v>
      </c>
      <c r="F59" s="62"/>
      <c r="G59" s="61">
        <f>G50/1450000</f>
        <v>3.4062000000000001</v>
      </c>
      <c r="H59" s="62"/>
      <c r="I59" s="61">
        <f>I50/1450000</f>
        <v>1.6859289655172414</v>
      </c>
      <c r="J59" s="62"/>
      <c r="K59" s="61">
        <f>K50/1450000</f>
        <v>1.5408662068965517</v>
      </c>
    </row>
    <row r="60" spans="1:11" ht="18" customHeight="1" thickTop="1"/>
  </sheetData>
  <mergeCells count="10">
    <mergeCell ref="A1:K1"/>
    <mergeCell ref="E8:G8"/>
    <mergeCell ref="I8:K8"/>
    <mergeCell ref="E10:K10"/>
    <mergeCell ref="E5:G5"/>
    <mergeCell ref="I5:K5"/>
    <mergeCell ref="E6:G6"/>
    <mergeCell ref="I6:K6"/>
    <mergeCell ref="E7:G7"/>
    <mergeCell ref="I7:K7"/>
  </mergeCells>
  <pageMargins left="0.8" right="0.4" top="0.48" bottom="0.5" header="0.5" footer="0.5"/>
  <pageSetup paperSize="9" scale="69" firstPageNumber="5" fitToHeight="0" orientation="portrait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32"/>
  <sheetViews>
    <sheetView zoomScale="82" zoomScaleNormal="82" zoomScaleSheetLayoutView="100" workbookViewId="0">
      <selection sqref="A1:K1"/>
    </sheetView>
  </sheetViews>
  <sheetFormatPr defaultColWidth="9.125" defaultRowHeight="18" customHeight="1"/>
  <cols>
    <col min="1" max="2" width="2.375" style="98" customWidth="1"/>
    <col min="3" max="3" width="46.625" style="98" customWidth="1"/>
    <col min="4" max="4" width="5" style="98" bestFit="1" customWidth="1"/>
    <col min="5" max="5" width="11.375" style="98" customWidth="1"/>
    <col min="6" max="6" width="0.875" style="102" customWidth="1"/>
    <col min="7" max="7" width="11.375" style="98" customWidth="1"/>
    <col min="8" max="8" width="0.875" style="102" customWidth="1"/>
    <col min="9" max="9" width="11.375" style="102" customWidth="1"/>
    <col min="10" max="10" width="0.875" style="102" customWidth="1"/>
    <col min="11" max="11" width="11.375" style="98" customWidth="1"/>
    <col min="12" max="12" width="0.875" style="98" customWidth="1"/>
    <col min="13" max="13" width="14.375" style="98" customWidth="1"/>
    <col min="14" max="14" width="0.875" style="98" customWidth="1"/>
    <col min="15" max="15" width="11.375" style="98" customWidth="1"/>
    <col min="16" max="16" width="0.875" style="98" customWidth="1"/>
    <col min="17" max="17" width="11.375" style="98" customWidth="1"/>
    <col min="18" max="18" width="0.875" style="98" customWidth="1"/>
    <col min="19" max="19" width="14.375" style="98" customWidth="1"/>
    <col min="20" max="20" width="0.875" style="98" customWidth="1"/>
    <col min="21" max="21" width="14.375" style="98" customWidth="1"/>
    <col min="22" max="22" width="0.875" style="98" customWidth="1"/>
    <col min="23" max="23" width="11.375" style="98" customWidth="1"/>
    <col min="24" max="24" width="0.875" style="98" customWidth="1"/>
    <col min="25" max="25" width="11.375" style="98" customWidth="1"/>
    <col min="26" max="26" width="0.875" style="98" customWidth="1"/>
    <col min="27" max="27" width="11.375" style="98" customWidth="1"/>
    <col min="28" max="28" width="0.875" style="98" customWidth="1"/>
    <col min="29" max="29" width="11.375" style="98" customWidth="1"/>
    <col min="30" max="16384" width="9.125" style="98"/>
  </cols>
  <sheetData>
    <row r="1" spans="1:29" s="1" customFormat="1" ht="18" customHeight="1">
      <c r="A1" s="161" t="s">
        <v>202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29" s="4" customFormat="1" ht="18" customHeight="1">
      <c r="A2" s="2" t="s">
        <v>203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29" ht="18" customHeight="1">
      <c r="A3" s="97" t="s">
        <v>107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72"/>
    </row>
    <row r="4" spans="1:29" ht="18" customHeight="1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72"/>
      <c r="AB4" s="72"/>
      <c r="AC4" s="72"/>
    </row>
    <row r="5" spans="1:29" ht="18" customHeight="1">
      <c r="A5" s="72"/>
      <c r="B5" s="72"/>
      <c r="C5" s="72"/>
      <c r="D5" s="72"/>
      <c r="E5" s="167" t="s">
        <v>178</v>
      </c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</row>
    <row r="6" spans="1:29" ht="18" customHeight="1">
      <c r="A6" s="100"/>
      <c r="B6" s="100"/>
      <c r="C6" s="100"/>
      <c r="D6" s="100"/>
      <c r="E6" s="101"/>
      <c r="F6" s="101"/>
      <c r="G6" s="102"/>
      <c r="I6" s="171" t="s">
        <v>41</v>
      </c>
      <c r="J6" s="171"/>
      <c r="K6" s="171"/>
      <c r="L6" s="103"/>
      <c r="M6" s="171" t="s">
        <v>126</v>
      </c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03"/>
      <c r="Z6" s="103"/>
      <c r="AA6" s="103"/>
      <c r="AB6" s="103"/>
      <c r="AC6" s="101"/>
    </row>
    <row r="7" spans="1:29" ht="18" customHeight="1">
      <c r="A7" s="100"/>
      <c r="B7" s="100"/>
      <c r="C7" s="100"/>
      <c r="D7" s="100"/>
      <c r="E7" s="101"/>
      <c r="F7" s="101"/>
      <c r="G7" s="102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 t="s">
        <v>86</v>
      </c>
      <c r="T7" s="103"/>
      <c r="U7" s="103"/>
      <c r="V7" s="103"/>
      <c r="W7" s="103"/>
      <c r="X7" s="103"/>
      <c r="Y7" s="103"/>
      <c r="Z7" s="103"/>
      <c r="AA7" s="103"/>
      <c r="AB7" s="103"/>
      <c r="AC7" s="103"/>
    </row>
    <row r="8" spans="1:29" ht="18" customHeight="1">
      <c r="A8" s="100"/>
      <c r="B8" s="100"/>
      <c r="C8" s="100"/>
      <c r="D8" s="100"/>
      <c r="E8" s="101"/>
      <c r="F8" s="101"/>
      <c r="G8" s="102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 t="s">
        <v>87</v>
      </c>
      <c r="T8" s="103"/>
      <c r="U8" s="103" t="s">
        <v>184</v>
      </c>
      <c r="V8" s="103"/>
      <c r="W8" s="103"/>
      <c r="X8" s="103"/>
      <c r="Y8" s="103" t="s">
        <v>147</v>
      </c>
      <c r="Z8" s="103"/>
      <c r="AA8" s="103"/>
      <c r="AB8" s="103"/>
      <c r="AC8" s="103"/>
    </row>
    <row r="9" spans="1:29" ht="18" customHeight="1">
      <c r="A9" s="100"/>
      <c r="B9" s="100"/>
      <c r="C9" s="100"/>
      <c r="D9" s="100"/>
      <c r="E9" s="103" t="s">
        <v>43</v>
      </c>
      <c r="F9" s="103"/>
      <c r="G9" s="103"/>
      <c r="H9" s="103"/>
      <c r="K9" s="102"/>
      <c r="L9" s="102"/>
      <c r="M9" s="103" t="s">
        <v>134</v>
      </c>
      <c r="N9" s="103"/>
      <c r="O9" s="103" t="s">
        <v>246</v>
      </c>
      <c r="P9" s="103"/>
      <c r="Q9" s="103" t="s">
        <v>181</v>
      </c>
      <c r="R9" s="103"/>
      <c r="S9" s="103" t="s">
        <v>148</v>
      </c>
      <c r="T9" s="103"/>
      <c r="U9" s="103" t="s">
        <v>99</v>
      </c>
      <c r="V9" s="103"/>
      <c r="W9" s="104" t="s">
        <v>69</v>
      </c>
      <c r="Y9" s="104" t="s">
        <v>44</v>
      </c>
      <c r="Z9" s="103"/>
      <c r="AA9" s="103" t="s">
        <v>45</v>
      </c>
      <c r="AB9" s="102"/>
      <c r="AC9" s="104"/>
    </row>
    <row r="10" spans="1:29" ht="18" customHeight="1">
      <c r="A10" s="105"/>
      <c r="B10" s="105"/>
      <c r="C10" s="106"/>
      <c r="D10" s="106"/>
      <c r="E10" s="103" t="s">
        <v>133</v>
      </c>
      <c r="F10" s="103"/>
      <c r="G10" s="104" t="s">
        <v>46</v>
      </c>
      <c r="H10" s="103"/>
      <c r="I10" s="104"/>
      <c r="J10" s="103"/>
      <c r="K10" s="104"/>
      <c r="L10" s="104"/>
      <c r="M10" s="104" t="s">
        <v>255</v>
      </c>
      <c r="N10" s="104"/>
      <c r="O10" s="104" t="s">
        <v>247</v>
      </c>
      <c r="P10" s="104"/>
      <c r="Q10" s="104" t="s">
        <v>182</v>
      </c>
      <c r="R10" s="104"/>
      <c r="S10" s="104" t="s">
        <v>197</v>
      </c>
      <c r="T10" s="104"/>
      <c r="U10" s="104" t="s">
        <v>100</v>
      </c>
      <c r="V10" s="104"/>
      <c r="W10" s="104" t="s">
        <v>137</v>
      </c>
      <c r="X10" s="104"/>
      <c r="Y10" s="104" t="s">
        <v>47</v>
      </c>
      <c r="Z10" s="104"/>
      <c r="AA10" s="104" t="s">
        <v>48</v>
      </c>
      <c r="AB10" s="104"/>
      <c r="AC10" s="104" t="s">
        <v>42</v>
      </c>
    </row>
    <row r="11" spans="1:29" ht="18" customHeight="1">
      <c r="A11" s="105"/>
      <c r="B11" s="105"/>
      <c r="C11" s="106"/>
      <c r="D11" s="107" t="s">
        <v>4</v>
      </c>
      <c r="E11" s="103" t="s">
        <v>49</v>
      </c>
      <c r="F11" s="103"/>
      <c r="G11" s="103" t="s">
        <v>50</v>
      </c>
      <c r="H11" s="103"/>
      <c r="I11" s="103" t="s">
        <v>51</v>
      </c>
      <c r="J11" s="103"/>
      <c r="K11" s="103" t="s">
        <v>52</v>
      </c>
      <c r="L11" s="103"/>
      <c r="M11" s="103" t="s">
        <v>135</v>
      </c>
      <c r="N11" s="103"/>
      <c r="O11" s="103" t="s">
        <v>136</v>
      </c>
      <c r="P11" s="103"/>
      <c r="Q11" s="103" t="s">
        <v>183</v>
      </c>
      <c r="R11" s="103"/>
      <c r="S11" s="104" t="s">
        <v>198</v>
      </c>
      <c r="T11" s="103"/>
      <c r="U11" s="103" t="s">
        <v>101</v>
      </c>
      <c r="V11" s="103"/>
      <c r="W11" s="104" t="s">
        <v>138</v>
      </c>
      <c r="X11" s="104"/>
      <c r="Y11" s="104" t="s">
        <v>139</v>
      </c>
      <c r="Z11" s="103"/>
      <c r="AA11" s="103" t="s">
        <v>53</v>
      </c>
      <c r="AB11" s="103"/>
      <c r="AC11" s="104" t="s">
        <v>54</v>
      </c>
    </row>
    <row r="12" spans="1:29" ht="18" customHeight="1">
      <c r="A12" s="105"/>
      <c r="B12" s="105"/>
      <c r="C12" s="105"/>
      <c r="D12" s="107"/>
      <c r="E12" s="168" t="s">
        <v>88</v>
      </c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08"/>
    </row>
    <row r="13" spans="1:29" ht="18" customHeight="1">
      <c r="A13" s="100" t="s">
        <v>196</v>
      </c>
      <c r="B13" s="100"/>
      <c r="C13" s="100"/>
      <c r="D13" s="107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</row>
    <row r="14" spans="1:29" ht="18" customHeight="1">
      <c r="A14" s="100" t="s">
        <v>170</v>
      </c>
      <c r="B14" s="100"/>
      <c r="C14" s="100"/>
      <c r="D14" s="107"/>
      <c r="E14" s="109">
        <v>14500000</v>
      </c>
      <c r="F14" s="109"/>
      <c r="G14" s="109">
        <v>1531778</v>
      </c>
      <c r="H14" s="109"/>
      <c r="I14" s="109">
        <v>1450000</v>
      </c>
      <c r="J14" s="109"/>
      <c r="K14" s="109">
        <v>50001853</v>
      </c>
      <c r="L14" s="109"/>
      <c r="M14" s="109">
        <v>-3993602</v>
      </c>
      <c r="N14" s="109"/>
      <c r="O14" s="109">
        <v>-199057</v>
      </c>
      <c r="P14" s="109"/>
      <c r="Q14" s="109">
        <v>0</v>
      </c>
      <c r="R14" s="109"/>
      <c r="S14" s="109">
        <v>-7957</v>
      </c>
      <c r="T14" s="109"/>
      <c r="U14" s="109">
        <v>-17727</v>
      </c>
      <c r="V14" s="109"/>
      <c r="W14" s="109">
        <f>SUM(M14:U14)</f>
        <v>-4218343</v>
      </c>
      <c r="X14" s="109"/>
      <c r="Y14" s="109">
        <f>E14+G14+I14+K14+W14</f>
        <v>63265288</v>
      </c>
      <c r="Z14" s="109"/>
      <c r="AA14" s="109">
        <v>15890</v>
      </c>
      <c r="AB14" s="109"/>
      <c r="AC14" s="109">
        <f>Y14+AA14</f>
        <v>63281178</v>
      </c>
    </row>
    <row r="15" spans="1:29" ht="18" customHeight="1">
      <c r="A15" s="98" t="s">
        <v>169</v>
      </c>
      <c r="B15" s="100"/>
      <c r="C15" s="100"/>
      <c r="D15" s="107"/>
      <c r="E15" s="111">
        <v>0</v>
      </c>
      <c r="F15" s="112"/>
      <c r="G15" s="111">
        <v>0</v>
      </c>
      <c r="H15" s="112"/>
      <c r="I15" s="111">
        <v>0</v>
      </c>
      <c r="J15" s="112"/>
      <c r="K15" s="111">
        <v>-3109440</v>
      </c>
      <c r="L15" s="112"/>
      <c r="M15" s="111">
        <v>119011</v>
      </c>
      <c r="N15" s="112"/>
      <c r="O15" s="111">
        <v>0</v>
      </c>
      <c r="P15" s="112"/>
      <c r="Q15" s="111">
        <v>-184798</v>
      </c>
      <c r="R15" s="112"/>
      <c r="S15" s="111">
        <v>-406551</v>
      </c>
      <c r="T15" s="112"/>
      <c r="U15" s="111">
        <v>0</v>
      </c>
      <c r="V15" s="112"/>
      <c r="W15" s="111">
        <f>SUM(M15:U15)</f>
        <v>-472338</v>
      </c>
      <c r="X15" s="112"/>
      <c r="Y15" s="111">
        <f>E15+G15+I15+K15+W15</f>
        <v>-3581778</v>
      </c>
      <c r="Z15" s="112"/>
      <c r="AA15" s="111">
        <v>-689906</v>
      </c>
      <c r="AB15" s="112"/>
      <c r="AC15" s="111">
        <f>Y15+AA15</f>
        <v>-4271684</v>
      </c>
    </row>
    <row r="16" spans="1:29" ht="18" customHeight="1">
      <c r="A16" s="100" t="s">
        <v>171</v>
      </c>
      <c r="B16" s="100"/>
      <c r="C16" s="100"/>
      <c r="D16" s="107"/>
      <c r="E16" s="113">
        <f>SUM(E14:E15)</f>
        <v>14500000</v>
      </c>
      <c r="F16" s="109"/>
      <c r="G16" s="113">
        <f>SUM(G14:G15)</f>
        <v>1531778</v>
      </c>
      <c r="H16" s="109"/>
      <c r="I16" s="113">
        <f>SUM(I14:I15)</f>
        <v>1450000</v>
      </c>
      <c r="J16" s="109"/>
      <c r="K16" s="113">
        <f>SUM(K14:K15)</f>
        <v>46892413</v>
      </c>
      <c r="L16" s="109"/>
      <c r="M16" s="113">
        <f>SUM(M14:M15)</f>
        <v>-3874591</v>
      </c>
      <c r="N16" s="109"/>
      <c r="O16" s="113">
        <f>SUM(O14:O15)</f>
        <v>-199057</v>
      </c>
      <c r="P16" s="109"/>
      <c r="Q16" s="113">
        <f>SUM(Q14:Q15)</f>
        <v>-184798</v>
      </c>
      <c r="R16" s="109"/>
      <c r="S16" s="113">
        <f>SUM(S14:S15)</f>
        <v>-414508</v>
      </c>
      <c r="T16" s="109"/>
      <c r="U16" s="113">
        <f>SUM(U14:U15)</f>
        <v>-17727</v>
      </c>
      <c r="V16" s="109"/>
      <c r="W16" s="113">
        <f>SUM(W14:W15)</f>
        <v>-4690681</v>
      </c>
      <c r="X16" s="109"/>
      <c r="Y16" s="113">
        <f>SUM(Y14:Y15)</f>
        <v>59683510</v>
      </c>
      <c r="Z16" s="109"/>
      <c r="AA16" s="113">
        <f>SUM(AA14:AA15)</f>
        <v>-674016</v>
      </c>
      <c r="AB16" s="109"/>
      <c r="AC16" s="113">
        <f>SUM(AC14:AC15)</f>
        <v>59009494</v>
      </c>
    </row>
    <row r="17" spans="1:29" ht="18" customHeight="1">
      <c r="A17" s="100"/>
      <c r="B17" s="100"/>
      <c r="C17" s="100"/>
      <c r="D17" s="107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</row>
    <row r="18" spans="1:29" ht="18" customHeight="1">
      <c r="A18" s="100" t="s">
        <v>186</v>
      </c>
      <c r="B18" s="117"/>
      <c r="C18" s="117"/>
      <c r="D18" s="107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</row>
    <row r="19" spans="1:29" ht="18" customHeight="1">
      <c r="A19" s="117" t="s">
        <v>176</v>
      </c>
      <c r="B19" s="117"/>
      <c r="C19" s="117"/>
      <c r="D19" s="107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</row>
    <row r="20" spans="1:29" s="102" customFormat="1" ht="18" customHeight="1">
      <c r="A20" s="118" t="s">
        <v>175</v>
      </c>
      <c r="D20" s="107">
        <v>16</v>
      </c>
      <c r="E20" s="112">
        <v>0</v>
      </c>
      <c r="F20" s="112"/>
      <c r="G20" s="112">
        <v>0</v>
      </c>
      <c r="H20" s="112"/>
      <c r="I20" s="112">
        <v>0</v>
      </c>
      <c r="J20" s="112"/>
      <c r="K20" s="112">
        <v>-3480000</v>
      </c>
      <c r="L20" s="112"/>
      <c r="M20" s="112">
        <v>0</v>
      </c>
      <c r="N20" s="112"/>
      <c r="O20" s="112">
        <v>0</v>
      </c>
      <c r="P20" s="112"/>
      <c r="Q20" s="112">
        <v>0</v>
      </c>
      <c r="R20" s="112"/>
      <c r="S20" s="112">
        <v>0</v>
      </c>
      <c r="T20" s="112"/>
      <c r="U20" s="112">
        <v>0</v>
      </c>
      <c r="V20" s="112"/>
      <c r="W20" s="112">
        <f>SUM(M20:U20)</f>
        <v>0</v>
      </c>
      <c r="X20" s="112"/>
      <c r="Y20" s="112">
        <f>SUM(E20,G20,I20,K20,W20)</f>
        <v>-3480000</v>
      </c>
      <c r="Z20" s="112"/>
      <c r="AA20" s="112">
        <v>0</v>
      </c>
      <c r="AB20" s="112"/>
      <c r="AC20" s="112">
        <f>SUM(Y20,AA20)</f>
        <v>-3480000</v>
      </c>
    </row>
    <row r="21" spans="1:29" ht="18" customHeight="1">
      <c r="A21" s="100"/>
      <c r="B21" s="100"/>
      <c r="C21" s="100"/>
      <c r="D21" s="107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</row>
    <row r="22" spans="1:29" ht="18" customHeight="1">
      <c r="A22" s="117" t="s">
        <v>263</v>
      </c>
      <c r="B22" s="100"/>
      <c r="C22" s="100"/>
      <c r="D22" s="107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</row>
    <row r="23" spans="1:29" ht="18" customHeight="1">
      <c r="A23" s="98" t="s">
        <v>177</v>
      </c>
      <c r="D23" s="107"/>
      <c r="E23" s="111">
        <v>0</v>
      </c>
      <c r="F23" s="112"/>
      <c r="G23" s="111">
        <v>0</v>
      </c>
      <c r="H23" s="112"/>
      <c r="I23" s="111">
        <v>0</v>
      </c>
      <c r="J23" s="112"/>
      <c r="K23" s="111">
        <v>-497246</v>
      </c>
      <c r="L23" s="112"/>
      <c r="M23" s="111">
        <v>-492433</v>
      </c>
      <c r="N23" s="112"/>
      <c r="O23" s="111">
        <v>0</v>
      </c>
      <c r="P23" s="112"/>
      <c r="Q23" s="111">
        <v>0</v>
      </c>
      <c r="R23" s="112"/>
      <c r="S23" s="111">
        <v>0</v>
      </c>
      <c r="T23" s="112"/>
      <c r="U23" s="111">
        <v>0</v>
      </c>
      <c r="V23" s="112"/>
      <c r="W23" s="111">
        <f>SUM(M23:U23)</f>
        <v>-492433</v>
      </c>
      <c r="X23" s="112"/>
      <c r="Y23" s="111">
        <f>SUM(E23,G23,I23,K23,W23)</f>
        <v>-989679</v>
      </c>
      <c r="Z23" s="112"/>
      <c r="AA23" s="111">
        <v>646062</v>
      </c>
      <c r="AB23" s="112"/>
      <c r="AC23" s="111">
        <f>SUM(Y23,AA23)</f>
        <v>-343617</v>
      </c>
    </row>
    <row r="24" spans="1:29" s="100" customFormat="1" ht="18" customHeight="1">
      <c r="A24" s="100" t="s">
        <v>262</v>
      </c>
      <c r="D24" s="119"/>
      <c r="E24" s="113">
        <f>SUM(E20,E23)</f>
        <v>0</v>
      </c>
      <c r="F24" s="109"/>
      <c r="G24" s="113">
        <f>SUM(G20,G23)</f>
        <v>0</v>
      </c>
      <c r="H24" s="109"/>
      <c r="I24" s="113">
        <f>SUM(I20,I23)</f>
        <v>0</v>
      </c>
      <c r="J24" s="109"/>
      <c r="K24" s="113">
        <f>SUM(K20,K23)</f>
        <v>-3977246</v>
      </c>
      <c r="L24" s="109"/>
      <c r="M24" s="113">
        <f>SUM(M20,M23)</f>
        <v>-492433</v>
      </c>
      <c r="N24" s="109"/>
      <c r="O24" s="113">
        <f>SUM(O20,O23)</f>
        <v>0</v>
      </c>
      <c r="P24" s="109"/>
      <c r="Q24" s="113">
        <f>SUM(Q20,Q23)</f>
        <v>0</v>
      </c>
      <c r="R24" s="109"/>
      <c r="S24" s="113">
        <f>SUM(S20,S23)</f>
        <v>0</v>
      </c>
      <c r="T24" s="109"/>
      <c r="U24" s="113">
        <f>SUM(U20,U23)</f>
        <v>0</v>
      </c>
      <c r="V24" s="109"/>
      <c r="W24" s="113">
        <f>SUM(W20,W23)</f>
        <v>-492433</v>
      </c>
      <c r="X24" s="109"/>
      <c r="Y24" s="113">
        <f>SUM(Y20,Y23)</f>
        <v>-4469679</v>
      </c>
      <c r="Z24" s="109"/>
      <c r="AA24" s="113">
        <f>SUM(AA20,AA23)</f>
        <v>646062</v>
      </c>
      <c r="AB24" s="109"/>
      <c r="AC24" s="113">
        <f>SUM(AC20,AC23)</f>
        <v>-3823617</v>
      </c>
    </row>
    <row r="25" spans="1:29" ht="18" customHeight="1">
      <c r="A25" s="100"/>
      <c r="B25" s="100"/>
      <c r="C25" s="100"/>
      <c r="D25" s="107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</row>
    <row r="26" spans="1:29" ht="18" customHeight="1">
      <c r="A26" s="100" t="s">
        <v>89</v>
      </c>
      <c r="B26" s="100"/>
      <c r="C26" s="100"/>
      <c r="D26" s="107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</row>
    <row r="27" spans="1:29" ht="18" customHeight="1">
      <c r="A27" s="98" t="s">
        <v>159</v>
      </c>
      <c r="D27" s="107"/>
      <c r="E27" s="112">
        <v>0</v>
      </c>
      <c r="F27" s="112"/>
      <c r="G27" s="112">
        <v>0</v>
      </c>
      <c r="H27" s="112"/>
      <c r="I27" s="112">
        <v>0</v>
      </c>
      <c r="J27" s="112"/>
      <c r="K27" s="112">
        <v>4938990</v>
      </c>
      <c r="L27" s="112"/>
      <c r="M27" s="112">
        <v>0</v>
      </c>
      <c r="N27" s="112"/>
      <c r="O27" s="112">
        <v>0</v>
      </c>
      <c r="P27" s="112"/>
      <c r="Q27" s="112">
        <v>0</v>
      </c>
      <c r="R27" s="112"/>
      <c r="S27" s="112">
        <v>0</v>
      </c>
      <c r="T27" s="112"/>
      <c r="U27" s="112">
        <v>0</v>
      </c>
      <c r="V27" s="112"/>
      <c r="W27" s="112">
        <f>SUM(M27:U27)</f>
        <v>0</v>
      </c>
      <c r="X27" s="112"/>
      <c r="Y27" s="112">
        <f>E27+G27+I27+K27+W27</f>
        <v>4938990</v>
      </c>
      <c r="Z27" s="112"/>
      <c r="AA27" s="112">
        <v>-18635</v>
      </c>
      <c r="AB27" s="112"/>
      <c r="AC27" s="112">
        <f>SUM(Y27:AA27)</f>
        <v>4920355</v>
      </c>
    </row>
    <row r="28" spans="1:29" ht="18" customHeight="1">
      <c r="A28" s="98" t="s">
        <v>160</v>
      </c>
      <c r="D28" s="107"/>
      <c r="E28" s="112">
        <v>0</v>
      </c>
      <c r="F28" s="112"/>
      <c r="G28" s="112">
        <v>0</v>
      </c>
      <c r="H28" s="112"/>
      <c r="I28" s="112">
        <v>0</v>
      </c>
      <c r="J28" s="112"/>
      <c r="K28" s="112">
        <v>0</v>
      </c>
      <c r="L28" s="112"/>
      <c r="M28" s="112">
        <v>-169404</v>
      </c>
      <c r="N28" s="112"/>
      <c r="O28" s="112">
        <v>-409778</v>
      </c>
      <c r="P28" s="112"/>
      <c r="Q28" s="112">
        <v>23371</v>
      </c>
      <c r="R28" s="112"/>
      <c r="S28" s="112">
        <v>178759</v>
      </c>
      <c r="T28" s="112"/>
      <c r="U28" s="112">
        <v>1748</v>
      </c>
      <c r="V28" s="112"/>
      <c r="W28" s="111">
        <f>SUM(M28:U28)</f>
        <v>-375304</v>
      </c>
      <c r="X28" s="112"/>
      <c r="Y28" s="112">
        <f>E28+G28+I28+K28+W28</f>
        <v>-375304</v>
      </c>
      <c r="Z28" s="112"/>
      <c r="AA28" s="112">
        <v>46589</v>
      </c>
      <c r="AB28" s="112"/>
      <c r="AC28" s="112">
        <f>SUM(Y28:AA28)</f>
        <v>-328715</v>
      </c>
    </row>
    <row r="29" spans="1:29" ht="18" customHeight="1">
      <c r="A29" s="100" t="s">
        <v>131</v>
      </c>
      <c r="B29" s="100"/>
      <c r="C29" s="100"/>
      <c r="D29" s="107"/>
      <c r="E29" s="114">
        <f t="shared" ref="E29:K29" si="0">SUM(E27:E28)</f>
        <v>0</v>
      </c>
      <c r="F29" s="115">
        <f t="shared" si="0"/>
        <v>0</v>
      </c>
      <c r="G29" s="114">
        <f t="shared" si="0"/>
        <v>0</v>
      </c>
      <c r="H29" s="115">
        <f t="shared" si="0"/>
        <v>0</v>
      </c>
      <c r="I29" s="114">
        <f t="shared" si="0"/>
        <v>0</v>
      </c>
      <c r="J29" s="115">
        <f t="shared" si="0"/>
        <v>0</v>
      </c>
      <c r="K29" s="47">
        <f t="shared" si="0"/>
        <v>4938990</v>
      </c>
      <c r="L29" s="115"/>
      <c r="M29" s="47">
        <f t="shared" ref="M29" si="1">SUM(M27:M28)</f>
        <v>-169404</v>
      </c>
      <c r="N29" s="48"/>
      <c r="O29" s="47">
        <f>SUM(O27:O28)</f>
        <v>-409778</v>
      </c>
      <c r="P29" s="48"/>
      <c r="Q29" s="47">
        <f t="shared" ref="Q29" si="2">SUM(Q27:Q28)</f>
        <v>23371</v>
      </c>
      <c r="R29" s="48"/>
      <c r="S29" s="47">
        <f>SUM(S27:S28)</f>
        <v>178759</v>
      </c>
      <c r="T29" s="48"/>
      <c r="U29" s="47">
        <f>SUM(U27:U28)</f>
        <v>1748</v>
      </c>
      <c r="V29" s="48"/>
      <c r="W29" s="47">
        <f>SUM(W27:W28)</f>
        <v>-375304</v>
      </c>
      <c r="X29" s="48"/>
      <c r="Y29" s="47">
        <f>SUM(Y27:Y28)</f>
        <v>4563686</v>
      </c>
      <c r="Z29" s="115"/>
      <c r="AA29" s="47">
        <f>SUM(AA27:AA28)</f>
        <v>27954</v>
      </c>
      <c r="AB29" s="48"/>
      <c r="AC29" s="47">
        <f>SUM(AC27:AC28)</f>
        <v>4591640</v>
      </c>
    </row>
    <row r="30" spans="1:29" ht="18" customHeight="1">
      <c r="C30" s="100"/>
      <c r="D30" s="107"/>
      <c r="E30" s="112"/>
      <c r="F30" s="109"/>
      <c r="G30" s="112"/>
      <c r="H30" s="109"/>
      <c r="I30" s="112"/>
      <c r="J30" s="109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09"/>
    </row>
    <row r="31" spans="1:29" ht="18" customHeight="1" thickBot="1">
      <c r="A31" s="100" t="s">
        <v>194</v>
      </c>
      <c r="B31" s="100"/>
      <c r="D31" s="107"/>
      <c r="E31" s="116">
        <f>E16+E24+E29</f>
        <v>14500000</v>
      </c>
      <c r="F31" s="109"/>
      <c r="G31" s="116">
        <f>G16+G24+G29</f>
        <v>1531778</v>
      </c>
      <c r="H31" s="109"/>
      <c r="I31" s="116">
        <f>I16+I24+I29</f>
        <v>1450000</v>
      </c>
      <c r="J31" s="109"/>
      <c r="K31" s="116">
        <f>K16+K24+K29</f>
        <v>47854157</v>
      </c>
      <c r="L31" s="109"/>
      <c r="M31" s="116">
        <f>M16+M24+M29</f>
        <v>-4536428</v>
      </c>
      <c r="N31" s="109"/>
      <c r="O31" s="116">
        <f>O16+O24+O29</f>
        <v>-608835</v>
      </c>
      <c r="P31" s="109"/>
      <c r="Q31" s="116">
        <f>Q16+Q24+Q29</f>
        <v>-161427</v>
      </c>
      <c r="R31" s="109"/>
      <c r="S31" s="116">
        <f>S16+S24+S29</f>
        <v>-235749</v>
      </c>
      <c r="T31" s="109"/>
      <c r="U31" s="116">
        <f>U16+U24+U29</f>
        <v>-15979</v>
      </c>
      <c r="V31" s="109"/>
      <c r="W31" s="116">
        <f>W16+W24+W29</f>
        <v>-5558418</v>
      </c>
      <c r="X31" s="109"/>
      <c r="Y31" s="116">
        <f>Y16+Y24+Y29</f>
        <v>59777517</v>
      </c>
      <c r="Z31" s="109"/>
      <c r="AA31" s="116">
        <f>AA16+AA24+AA29</f>
        <v>0</v>
      </c>
      <c r="AB31" s="109"/>
      <c r="AC31" s="116">
        <f>AC16+AC24+AC29</f>
        <v>59777517</v>
      </c>
    </row>
    <row r="32" spans="1:29" ht="18" customHeight="1" thickTop="1">
      <c r="D32" s="107"/>
    </row>
  </sheetData>
  <mergeCells count="5">
    <mergeCell ref="I6:K6"/>
    <mergeCell ref="E12:AB12"/>
    <mergeCell ref="M6:W6"/>
    <mergeCell ref="A1:K1"/>
    <mergeCell ref="E5:AC5"/>
  </mergeCells>
  <pageMargins left="0.5" right="0.5" top="0.8" bottom="0.5" header="0.8" footer="0.5"/>
  <pageSetup paperSize="9" scale="57" firstPageNumber="6" fitToWidth="0" fitToHeight="0" orientation="landscape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27"/>
  <sheetViews>
    <sheetView zoomScaleNormal="100" zoomScaleSheetLayoutView="100" workbookViewId="0">
      <selection activeCell="X11" sqref="X11"/>
    </sheetView>
  </sheetViews>
  <sheetFormatPr defaultColWidth="9.125" defaultRowHeight="18" customHeight="1"/>
  <cols>
    <col min="1" max="2" width="2.375" style="98" customWidth="1"/>
    <col min="3" max="3" width="44.625" style="98" customWidth="1"/>
    <col min="4" max="4" width="7.625" style="98" customWidth="1"/>
    <col min="5" max="5" width="11.375" style="98" customWidth="1"/>
    <col min="6" max="6" width="0.875" style="102" customWidth="1"/>
    <col min="7" max="7" width="11.375" style="98" customWidth="1"/>
    <col min="8" max="8" width="0.875" style="102" customWidth="1"/>
    <col min="9" max="9" width="11.375" style="102" customWidth="1"/>
    <col min="10" max="10" width="0.875" style="102" customWidth="1"/>
    <col min="11" max="11" width="11.375" style="98" customWidth="1"/>
    <col min="12" max="12" width="0.875" style="98" customWidth="1"/>
    <col min="13" max="13" width="14.375" style="98" customWidth="1"/>
    <col min="14" max="14" width="0.875" style="98" customWidth="1"/>
    <col min="15" max="15" width="11.375" style="98" customWidth="1"/>
    <col min="16" max="16" width="0.875" style="98" customWidth="1"/>
    <col min="17" max="17" width="11.375" style="98" customWidth="1"/>
    <col min="18" max="18" width="0.875" style="98" customWidth="1"/>
    <col min="19" max="19" width="14.375" style="98" customWidth="1"/>
    <col min="20" max="20" width="0.875" style="98" customWidth="1"/>
    <col min="21" max="21" width="14.375" style="98" customWidth="1"/>
    <col min="22" max="22" width="0.875" style="98" customWidth="1"/>
    <col min="23" max="23" width="11.375" style="98" customWidth="1"/>
    <col min="24" max="24" width="0.875" style="98" customWidth="1"/>
    <col min="25" max="25" width="11.375" style="98" customWidth="1"/>
    <col min="26" max="16384" width="9.125" style="98"/>
  </cols>
  <sheetData>
    <row r="1" spans="1:25" s="1" customFormat="1" ht="18" customHeight="1">
      <c r="A1" s="161" t="s">
        <v>202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25" s="4" customFormat="1" ht="18" customHeight="1">
      <c r="A2" s="2" t="s">
        <v>203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25" ht="18" customHeight="1">
      <c r="A3" s="97" t="s">
        <v>107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72"/>
    </row>
    <row r="4" spans="1:25" ht="18" customHeight="1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72"/>
    </row>
    <row r="5" spans="1:25" ht="18" customHeight="1">
      <c r="A5" s="72"/>
      <c r="B5" s="72"/>
      <c r="C5" s="72"/>
      <c r="D5" s="72"/>
      <c r="E5" s="167" t="s">
        <v>178</v>
      </c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</row>
    <row r="6" spans="1:25" ht="18" customHeight="1">
      <c r="A6" s="100"/>
      <c r="B6" s="100"/>
      <c r="C6" s="100"/>
      <c r="D6" s="100"/>
      <c r="E6" s="101"/>
      <c r="F6" s="101"/>
      <c r="G6" s="102"/>
      <c r="I6" s="171" t="s">
        <v>41</v>
      </c>
      <c r="J6" s="171"/>
      <c r="K6" s="171"/>
      <c r="L6" s="103"/>
      <c r="M6" s="171" t="s">
        <v>126</v>
      </c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03"/>
      <c r="Y6" s="101"/>
    </row>
    <row r="7" spans="1:25" ht="18" customHeight="1">
      <c r="A7" s="100"/>
      <c r="B7" s="100"/>
      <c r="C7" s="100"/>
      <c r="D7" s="100"/>
      <c r="E7" s="101"/>
      <c r="F7" s="101"/>
      <c r="G7" s="102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 t="s">
        <v>86</v>
      </c>
      <c r="T7" s="103"/>
      <c r="U7" s="103"/>
      <c r="V7" s="103"/>
      <c r="W7" s="103"/>
      <c r="X7" s="103"/>
      <c r="Y7" s="103"/>
    </row>
    <row r="8" spans="1:25" ht="18" customHeight="1">
      <c r="A8" s="100"/>
      <c r="B8" s="100"/>
      <c r="C8" s="100"/>
      <c r="D8" s="100"/>
      <c r="E8" s="101"/>
      <c r="F8" s="101"/>
      <c r="G8" s="102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 t="s">
        <v>87</v>
      </c>
      <c r="T8" s="103"/>
      <c r="U8" s="103" t="s">
        <v>102</v>
      </c>
      <c r="V8" s="103"/>
      <c r="W8" s="103"/>
      <c r="X8" s="103"/>
      <c r="Y8" s="103"/>
    </row>
    <row r="9" spans="1:25" ht="18" customHeight="1">
      <c r="A9" s="100"/>
      <c r="B9" s="100"/>
      <c r="C9" s="100"/>
      <c r="D9" s="100"/>
      <c r="E9" s="103" t="s">
        <v>43</v>
      </c>
      <c r="F9" s="103"/>
      <c r="G9" s="103"/>
      <c r="H9" s="103"/>
      <c r="K9" s="102"/>
      <c r="L9" s="102"/>
      <c r="M9" s="103" t="s">
        <v>134</v>
      </c>
      <c r="N9" s="103"/>
      <c r="O9" s="103" t="s">
        <v>246</v>
      </c>
      <c r="P9" s="103"/>
      <c r="Q9" s="103" t="s">
        <v>181</v>
      </c>
      <c r="R9" s="103"/>
      <c r="S9" s="103" t="s">
        <v>148</v>
      </c>
      <c r="T9" s="103"/>
      <c r="U9" s="103" t="s">
        <v>99</v>
      </c>
      <c r="V9" s="103"/>
      <c r="W9" s="104" t="s">
        <v>69</v>
      </c>
      <c r="Y9" s="104"/>
    </row>
    <row r="10" spans="1:25" ht="18" customHeight="1">
      <c r="A10" s="105"/>
      <c r="B10" s="105"/>
      <c r="C10" s="106"/>
      <c r="D10" s="106"/>
      <c r="E10" s="103" t="s">
        <v>133</v>
      </c>
      <c r="F10" s="103"/>
      <c r="G10" s="104" t="s">
        <v>46</v>
      </c>
      <c r="H10" s="103"/>
      <c r="I10" s="104"/>
      <c r="J10" s="103"/>
      <c r="K10" s="104"/>
      <c r="L10" s="104"/>
      <c r="M10" s="104" t="s">
        <v>255</v>
      </c>
      <c r="N10" s="104"/>
      <c r="O10" s="104" t="s">
        <v>247</v>
      </c>
      <c r="P10" s="104"/>
      <c r="Q10" s="104" t="s">
        <v>182</v>
      </c>
      <c r="R10" s="104"/>
      <c r="S10" s="104" t="s">
        <v>197</v>
      </c>
      <c r="T10" s="104"/>
      <c r="U10" s="104" t="s">
        <v>100</v>
      </c>
      <c r="V10" s="104"/>
      <c r="W10" s="104" t="s">
        <v>137</v>
      </c>
      <c r="X10" s="104"/>
      <c r="Y10" s="104" t="s">
        <v>42</v>
      </c>
    </row>
    <row r="11" spans="1:25" ht="18" customHeight="1">
      <c r="A11" s="105"/>
      <c r="B11" s="105"/>
      <c r="C11" s="106"/>
      <c r="D11" s="107" t="s">
        <v>4</v>
      </c>
      <c r="E11" s="103" t="s">
        <v>49</v>
      </c>
      <c r="F11" s="103"/>
      <c r="G11" s="103" t="s">
        <v>50</v>
      </c>
      <c r="H11" s="103"/>
      <c r="I11" s="103" t="s">
        <v>51</v>
      </c>
      <c r="J11" s="103"/>
      <c r="K11" s="103" t="s">
        <v>52</v>
      </c>
      <c r="L11" s="103"/>
      <c r="M11" s="103" t="s">
        <v>135</v>
      </c>
      <c r="N11" s="103"/>
      <c r="O11" s="103" t="s">
        <v>136</v>
      </c>
      <c r="P11" s="103"/>
      <c r="Q11" s="103" t="s">
        <v>183</v>
      </c>
      <c r="R11" s="103"/>
      <c r="S11" s="104" t="s">
        <v>198</v>
      </c>
      <c r="T11" s="103"/>
      <c r="U11" s="103" t="s">
        <v>101</v>
      </c>
      <c r="V11" s="103"/>
      <c r="W11" s="104" t="s">
        <v>138</v>
      </c>
      <c r="X11" s="104"/>
      <c r="Y11" s="104" t="s">
        <v>54</v>
      </c>
    </row>
    <row r="12" spans="1:25" ht="18" customHeight="1">
      <c r="A12" s="105"/>
      <c r="B12" s="105"/>
      <c r="C12" s="105"/>
      <c r="D12" s="107"/>
      <c r="E12" s="168" t="s">
        <v>88</v>
      </c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08"/>
    </row>
    <row r="13" spans="1:25" ht="18" customHeight="1">
      <c r="A13" s="100" t="s">
        <v>217</v>
      </c>
      <c r="B13" s="100"/>
      <c r="C13" s="100"/>
      <c r="D13" s="107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</row>
    <row r="14" spans="1:25" ht="18" customHeight="1">
      <c r="A14" s="100" t="s">
        <v>218</v>
      </c>
      <c r="B14" s="100"/>
      <c r="C14" s="100"/>
      <c r="D14" s="107"/>
      <c r="E14" s="109">
        <v>14500000</v>
      </c>
      <c r="F14" s="109"/>
      <c r="G14" s="109">
        <v>1531778</v>
      </c>
      <c r="H14" s="109"/>
      <c r="I14" s="109">
        <v>1450000</v>
      </c>
      <c r="J14" s="109"/>
      <c r="K14" s="109">
        <v>48502769</v>
      </c>
      <c r="L14" s="109"/>
      <c r="M14" s="109">
        <v>-4598890</v>
      </c>
      <c r="N14" s="109"/>
      <c r="O14" s="109">
        <v>-845040</v>
      </c>
      <c r="P14" s="109"/>
      <c r="Q14" s="109">
        <v>-319842</v>
      </c>
      <c r="R14" s="109"/>
      <c r="S14" s="109">
        <v>-268779</v>
      </c>
      <c r="T14" s="109"/>
      <c r="U14" s="109">
        <v>-15979</v>
      </c>
      <c r="V14" s="109"/>
      <c r="W14" s="109">
        <f>SUM(M14:U14)</f>
        <v>-6048530</v>
      </c>
      <c r="X14" s="109"/>
      <c r="Y14" s="109">
        <f>E14+G14+I14+K14+W14</f>
        <v>59936017</v>
      </c>
    </row>
    <row r="15" spans="1:25" ht="18" customHeight="1">
      <c r="A15" s="98" t="s">
        <v>223</v>
      </c>
      <c r="B15" s="100"/>
      <c r="C15" s="100"/>
      <c r="D15" s="107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</row>
    <row r="16" spans="1:25" ht="18" customHeight="1">
      <c r="B16" s="110" t="s">
        <v>224</v>
      </c>
      <c r="C16" s="100"/>
      <c r="D16" s="107" t="s">
        <v>208</v>
      </c>
      <c r="E16" s="111">
        <v>0</v>
      </c>
      <c r="F16" s="112"/>
      <c r="G16" s="111">
        <v>0</v>
      </c>
      <c r="H16" s="112"/>
      <c r="I16" s="111">
        <v>0</v>
      </c>
      <c r="J16" s="112"/>
      <c r="K16" s="111">
        <v>-183790</v>
      </c>
      <c r="L16" s="112"/>
      <c r="M16" s="111">
        <v>0</v>
      </c>
      <c r="N16" s="112"/>
      <c r="O16" s="111">
        <v>0</v>
      </c>
      <c r="P16" s="112"/>
      <c r="Q16" s="111">
        <v>0</v>
      </c>
      <c r="R16" s="112"/>
      <c r="S16" s="111">
        <v>0</v>
      </c>
      <c r="T16" s="112"/>
      <c r="U16" s="111">
        <v>0</v>
      </c>
      <c r="V16" s="112"/>
      <c r="W16" s="111">
        <f>SUM(M16:U16)</f>
        <v>0</v>
      </c>
      <c r="X16" s="112"/>
      <c r="Y16" s="111">
        <f>E16+G16+I16+K16+W16</f>
        <v>-183790</v>
      </c>
    </row>
    <row r="17" spans="1:25" ht="18" customHeight="1">
      <c r="A17" s="100" t="s">
        <v>219</v>
      </c>
      <c r="B17" s="100"/>
      <c r="C17" s="100"/>
      <c r="D17" s="107"/>
      <c r="E17" s="113">
        <f>SUM(E14:E16)</f>
        <v>14500000</v>
      </c>
      <c r="F17" s="109"/>
      <c r="G17" s="113">
        <f>SUM(G14:G16)</f>
        <v>1531778</v>
      </c>
      <c r="H17" s="109"/>
      <c r="I17" s="113">
        <f>SUM(I14:I16)</f>
        <v>1450000</v>
      </c>
      <c r="J17" s="109"/>
      <c r="K17" s="113">
        <f>SUM(K14:K16)</f>
        <v>48318979</v>
      </c>
      <c r="L17" s="109"/>
      <c r="M17" s="113">
        <f>SUM(M14:M16)</f>
        <v>-4598890</v>
      </c>
      <c r="N17" s="109"/>
      <c r="O17" s="113">
        <f>SUM(O14:O16)</f>
        <v>-845040</v>
      </c>
      <c r="P17" s="109"/>
      <c r="Q17" s="113">
        <f>SUM(Q14:Q16)</f>
        <v>-319842</v>
      </c>
      <c r="R17" s="109"/>
      <c r="S17" s="113">
        <f>SUM(S14:S16)</f>
        <v>-268779</v>
      </c>
      <c r="T17" s="109"/>
      <c r="U17" s="113">
        <f>SUM(U14:U16)</f>
        <v>-15979</v>
      </c>
      <c r="V17" s="109"/>
      <c r="W17" s="113">
        <f>SUM(W14:W16)</f>
        <v>-6048530</v>
      </c>
      <c r="X17" s="109"/>
      <c r="Y17" s="113">
        <f>SUM(Y14:Y16)</f>
        <v>59752227</v>
      </c>
    </row>
    <row r="18" spans="1:25" ht="18" customHeight="1">
      <c r="A18" s="100"/>
      <c r="B18" s="100"/>
      <c r="C18" s="100"/>
      <c r="D18" s="107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</row>
    <row r="19" spans="1:25" s="102" customFormat="1" ht="18" customHeight="1">
      <c r="A19" s="100" t="s">
        <v>168</v>
      </c>
      <c r="D19" s="107">
        <v>16</v>
      </c>
      <c r="E19" s="113">
        <v>0</v>
      </c>
      <c r="F19" s="109"/>
      <c r="G19" s="113">
        <v>0</v>
      </c>
      <c r="H19" s="109"/>
      <c r="I19" s="113">
        <v>0</v>
      </c>
      <c r="J19" s="109"/>
      <c r="K19" s="113">
        <v>-3480000</v>
      </c>
      <c r="L19" s="109"/>
      <c r="M19" s="113">
        <v>0</v>
      </c>
      <c r="N19" s="109"/>
      <c r="O19" s="113">
        <v>0</v>
      </c>
      <c r="P19" s="109"/>
      <c r="Q19" s="113">
        <v>0</v>
      </c>
      <c r="R19" s="109"/>
      <c r="S19" s="113">
        <v>0</v>
      </c>
      <c r="T19" s="109"/>
      <c r="U19" s="113">
        <v>0</v>
      </c>
      <c r="V19" s="109"/>
      <c r="W19" s="113">
        <f>SUM(M19:U19)</f>
        <v>0</v>
      </c>
      <c r="X19" s="109"/>
      <c r="Y19" s="113">
        <f>E19+G19+I19+K19+W19</f>
        <v>-3480000</v>
      </c>
    </row>
    <row r="20" spans="1:25" ht="18" customHeight="1">
      <c r="A20" s="100"/>
      <c r="B20" s="100"/>
      <c r="C20" s="100"/>
      <c r="D20" s="107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</row>
    <row r="21" spans="1:25" ht="18" customHeight="1">
      <c r="A21" s="100" t="s">
        <v>89</v>
      </c>
      <c r="B21" s="100"/>
      <c r="C21" s="100"/>
      <c r="D21" s="107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</row>
    <row r="22" spans="1:25" ht="18" customHeight="1">
      <c r="A22" s="98" t="s">
        <v>264</v>
      </c>
      <c r="D22" s="107"/>
      <c r="E22" s="112">
        <v>0</v>
      </c>
      <c r="F22" s="112"/>
      <c r="G22" s="112">
        <v>0</v>
      </c>
      <c r="H22" s="112"/>
      <c r="I22" s="112">
        <v>0</v>
      </c>
      <c r="J22" s="112"/>
      <c r="K22" s="112">
        <v>5058411</v>
      </c>
      <c r="L22" s="112"/>
      <c r="M22" s="112">
        <v>0</v>
      </c>
      <c r="N22" s="112"/>
      <c r="O22" s="112">
        <v>0</v>
      </c>
      <c r="P22" s="112"/>
      <c r="Q22" s="112">
        <v>0</v>
      </c>
      <c r="R22" s="112"/>
      <c r="S22" s="112">
        <v>0</v>
      </c>
      <c r="T22" s="112"/>
      <c r="U22" s="112">
        <v>0</v>
      </c>
      <c r="V22" s="112"/>
      <c r="W22" s="112">
        <f>SUM(M22:U22)</f>
        <v>0</v>
      </c>
      <c r="X22" s="112"/>
      <c r="Y22" s="112">
        <f t="shared" ref="Y22:Y23" si="0">E22+G22+I22+K22+W22</f>
        <v>5058411</v>
      </c>
    </row>
    <row r="23" spans="1:25" ht="18" customHeight="1">
      <c r="A23" s="98" t="s">
        <v>160</v>
      </c>
      <c r="D23" s="107"/>
      <c r="E23" s="112">
        <v>0</v>
      </c>
      <c r="F23" s="112"/>
      <c r="G23" s="112">
        <v>0</v>
      </c>
      <c r="H23" s="112"/>
      <c r="I23" s="112">
        <v>0</v>
      </c>
      <c r="J23" s="112"/>
      <c r="K23" s="112">
        <v>0</v>
      </c>
      <c r="L23" s="112"/>
      <c r="M23" s="112">
        <v>-1124717</v>
      </c>
      <c r="N23" s="112"/>
      <c r="O23" s="112">
        <v>-451221</v>
      </c>
      <c r="P23" s="112"/>
      <c r="Q23" s="112">
        <v>-645321</v>
      </c>
      <c r="R23" s="112"/>
      <c r="S23" s="112">
        <v>-526276</v>
      </c>
      <c r="T23" s="112"/>
      <c r="U23" s="112">
        <v>-6537</v>
      </c>
      <c r="V23" s="112"/>
      <c r="W23" s="111">
        <v>-2754072</v>
      </c>
      <c r="X23" s="112"/>
      <c r="Y23" s="112">
        <f t="shared" si="0"/>
        <v>-2754072</v>
      </c>
    </row>
    <row r="24" spans="1:25" ht="18" customHeight="1">
      <c r="A24" s="100" t="s">
        <v>131</v>
      </c>
      <c r="B24" s="100"/>
      <c r="C24" s="100"/>
      <c r="D24" s="107"/>
      <c r="E24" s="114">
        <f t="shared" ref="E24:M24" si="1">SUM(E22:E23)</f>
        <v>0</v>
      </c>
      <c r="F24" s="115">
        <f t="shared" si="1"/>
        <v>0</v>
      </c>
      <c r="G24" s="114">
        <f t="shared" si="1"/>
        <v>0</v>
      </c>
      <c r="H24" s="115">
        <f t="shared" si="1"/>
        <v>0</v>
      </c>
      <c r="I24" s="114">
        <f t="shared" si="1"/>
        <v>0</v>
      </c>
      <c r="J24" s="115">
        <f t="shared" si="1"/>
        <v>0</v>
      </c>
      <c r="K24" s="47">
        <f t="shared" si="1"/>
        <v>5058411</v>
      </c>
      <c r="L24" s="115"/>
      <c r="M24" s="47">
        <f t="shared" si="1"/>
        <v>-1124717</v>
      </c>
      <c r="N24" s="48"/>
      <c r="O24" s="47">
        <f>SUM(O22:O23)</f>
        <v>-451221</v>
      </c>
      <c r="P24" s="48"/>
      <c r="Q24" s="47">
        <f t="shared" ref="Q24" si="2">SUM(Q22:Q23)</f>
        <v>-645321</v>
      </c>
      <c r="R24" s="48"/>
      <c r="S24" s="47">
        <f>SUM(S22:S23)</f>
        <v>-526276</v>
      </c>
      <c r="T24" s="48"/>
      <c r="U24" s="47">
        <f>SUM(U22:U23)</f>
        <v>-6537</v>
      </c>
      <c r="V24" s="48"/>
      <c r="W24" s="47">
        <f>SUM(W22:W23)</f>
        <v>-2754072</v>
      </c>
      <c r="X24" s="48"/>
      <c r="Y24" s="47">
        <f>SUM(Y22:Y23)</f>
        <v>2304339</v>
      </c>
    </row>
    <row r="25" spans="1:25" ht="18" customHeight="1">
      <c r="C25" s="100"/>
      <c r="D25" s="107"/>
      <c r="E25" s="112"/>
      <c r="F25" s="109"/>
      <c r="G25" s="112"/>
      <c r="H25" s="109"/>
      <c r="I25" s="112"/>
      <c r="J25" s="109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09"/>
    </row>
    <row r="26" spans="1:25" ht="18" customHeight="1" thickBot="1">
      <c r="A26" s="100" t="s">
        <v>220</v>
      </c>
      <c r="B26" s="100"/>
      <c r="D26" s="107"/>
      <c r="E26" s="116">
        <f>E17+E19+E24</f>
        <v>14500000</v>
      </c>
      <c r="F26" s="109"/>
      <c r="G26" s="116">
        <f>G17+G19+G24</f>
        <v>1531778</v>
      </c>
      <c r="H26" s="109"/>
      <c r="I26" s="116">
        <f>I17+I19+I24</f>
        <v>1450000</v>
      </c>
      <c r="J26" s="109"/>
      <c r="K26" s="116">
        <f>K17+K19+K24</f>
        <v>49897390</v>
      </c>
      <c r="L26" s="109"/>
      <c r="M26" s="116">
        <f>M17+M19+M24</f>
        <v>-5723607</v>
      </c>
      <c r="N26" s="109"/>
      <c r="O26" s="116">
        <f>O17+O19+O24</f>
        <v>-1296261</v>
      </c>
      <c r="P26" s="109"/>
      <c r="Q26" s="116">
        <f>Q17+Q19+Q24</f>
        <v>-965163</v>
      </c>
      <c r="R26" s="109"/>
      <c r="S26" s="116">
        <f>S17+S19+S24</f>
        <v>-795055</v>
      </c>
      <c r="T26" s="109"/>
      <c r="U26" s="116">
        <f>U17+U19+U24</f>
        <v>-22516</v>
      </c>
      <c r="V26" s="109"/>
      <c r="W26" s="116">
        <f>W17+W19+W24</f>
        <v>-8802602</v>
      </c>
      <c r="X26" s="109"/>
      <c r="Y26" s="116">
        <f>Y17+Y19+Y24</f>
        <v>58576566</v>
      </c>
    </row>
    <row r="27" spans="1:25" ht="18" customHeight="1" thickTop="1">
      <c r="D27" s="107"/>
    </row>
  </sheetData>
  <mergeCells count="5">
    <mergeCell ref="A1:K1"/>
    <mergeCell ref="I6:K6"/>
    <mergeCell ref="M6:W6"/>
    <mergeCell ref="E12:X12"/>
    <mergeCell ref="E5:Y5"/>
  </mergeCells>
  <pageMargins left="0.5" right="0.5" top="0.8" bottom="0.5" header="0.8" footer="0.5"/>
  <pageSetup paperSize="9" scale="64" firstPageNumber="7" orientation="landscape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24"/>
  <sheetViews>
    <sheetView zoomScale="82" zoomScaleNormal="82" zoomScaleSheetLayoutView="100" workbookViewId="0">
      <selection activeCell="Q1" sqref="Q1"/>
    </sheetView>
  </sheetViews>
  <sheetFormatPr defaultColWidth="9.125" defaultRowHeight="18" customHeight="1"/>
  <cols>
    <col min="1" max="2" width="2.375" style="98" customWidth="1"/>
    <col min="3" max="3" width="42.125" style="98" customWidth="1"/>
    <col min="4" max="4" width="5.5" style="104" customWidth="1"/>
    <col min="5" max="5" width="1.125" style="104" customWidth="1"/>
    <col min="6" max="6" width="12.625" style="98" customWidth="1"/>
    <col min="7" max="7" width="1.125" style="102" customWidth="1"/>
    <col min="8" max="8" width="12.625" style="98" customWidth="1"/>
    <col min="9" max="9" width="1.125" style="102" customWidth="1"/>
    <col min="10" max="10" width="14.375" style="102" customWidth="1"/>
    <col min="11" max="11" width="1.125" style="102" customWidth="1"/>
    <col min="12" max="12" width="12.625" style="98" customWidth="1"/>
    <col min="13" max="13" width="1.125" style="98" customWidth="1"/>
    <col min="14" max="14" width="12.625" style="98" customWidth="1"/>
    <col min="15" max="15" width="1.125" style="98" customWidth="1"/>
    <col min="16" max="16" width="14.375" style="98" customWidth="1"/>
    <col min="17" max="17" width="1.125" style="98" customWidth="1"/>
    <col min="18" max="18" width="12.625" style="98" customWidth="1"/>
    <col min="19" max="16384" width="9.125" style="98"/>
  </cols>
  <sheetData>
    <row r="1" spans="1:18" s="1" customFormat="1" ht="18" customHeight="1">
      <c r="A1" s="161" t="s">
        <v>202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8" s="4" customFormat="1" ht="18" customHeight="1">
      <c r="A2" s="2" t="s">
        <v>203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8" s="120" customFormat="1" ht="18" customHeight="1">
      <c r="A3" s="172" t="s">
        <v>107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</row>
    <row r="4" spans="1:18" ht="18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121"/>
      <c r="L4" s="100"/>
      <c r="M4" s="100"/>
      <c r="N4" s="100"/>
      <c r="O4" s="100"/>
      <c r="P4" s="100"/>
    </row>
    <row r="5" spans="1:18" ht="18" customHeight="1">
      <c r="A5" s="100"/>
      <c r="B5" s="100"/>
      <c r="C5" s="100"/>
      <c r="F5" s="167" t="s">
        <v>55</v>
      </c>
      <c r="G5" s="167"/>
      <c r="H5" s="167"/>
      <c r="I5" s="167"/>
      <c r="J5" s="167"/>
      <c r="K5" s="167"/>
      <c r="L5" s="167"/>
      <c r="M5" s="167"/>
      <c r="N5" s="167"/>
      <c r="O5" s="167"/>
      <c r="P5" s="167"/>
    </row>
    <row r="6" spans="1:18" ht="18" customHeight="1">
      <c r="A6" s="100"/>
      <c r="B6" s="100"/>
      <c r="C6" s="100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70" t="s">
        <v>140</v>
      </c>
    </row>
    <row r="7" spans="1:18" ht="18" customHeight="1">
      <c r="A7" s="100"/>
      <c r="B7" s="100"/>
      <c r="C7" s="105"/>
      <c r="F7" s="101"/>
      <c r="G7" s="101"/>
      <c r="H7" s="101"/>
      <c r="I7" s="101"/>
      <c r="L7" s="171" t="s">
        <v>41</v>
      </c>
      <c r="M7" s="171"/>
      <c r="N7" s="171"/>
      <c r="O7" s="103"/>
      <c r="P7" s="123" t="s">
        <v>138</v>
      </c>
      <c r="Q7" s="103"/>
      <c r="R7" s="101"/>
    </row>
    <row r="8" spans="1:18" ht="18" customHeight="1">
      <c r="A8" s="100"/>
      <c r="B8" s="100"/>
      <c r="C8" s="100"/>
      <c r="F8" s="101"/>
      <c r="G8" s="101"/>
      <c r="H8" s="101"/>
      <c r="I8" s="101"/>
      <c r="L8" s="24"/>
      <c r="M8" s="24"/>
      <c r="N8" s="24"/>
      <c r="O8" s="103"/>
      <c r="P8" s="24" t="s">
        <v>102</v>
      </c>
      <c r="Q8" s="103"/>
      <c r="R8" s="101"/>
    </row>
    <row r="9" spans="1:18" ht="18" customHeight="1">
      <c r="A9" s="100"/>
      <c r="B9" s="100"/>
      <c r="C9" s="100"/>
      <c r="F9" s="103" t="s">
        <v>43</v>
      </c>
      <c r="G9" s="103"/>
      <c r="H9" s="103"/>
      <c r="I9" s="103"/>
      <c r="J9" s="103" t="s">
        <v>90</v>
      </c>
      <c r="K9" s="103"/>
      <c r="L9" s="102"/>
      <c r="M9" s="102"/>
      <c r="N9" s="102"/>
      <c r="O9" s="102"/>
      <c r="P9" s="103" t="s">
        <v>99</v>
      </c>
      <c r="Q9" s="102"/>
      <c r="R9" s="104"/>
    </row>
    <row r="10" spans="1:18" s="104" customFormat="1" ht="18" customHeight="1">
      <c r="A10" s="105"/>
      <c r="B10" s="105"/>
      <c r="C10" s="106"/>
      <c r="F10" s="103" t="s">
        <v>133</v>
      </c>
      <c r="G10" s="103"/>
      <c r="H10" s="104" t="s">
        <v>46</v>
      </c>
      <c r="I10" s="103"/>
      <c r="J10" s="103" t="s">
        <v>73</v>
      </c>
      <c r="K10" s="103"/>
      <c r="M10" s="103"/>
      <c r="P10" s="103" t="s">
        <v>100</v>
      </c>
      <c r="R10" s="104" t="s">
        <v>42</v>
      </c>
    </row>
    <row r="11" spans="1:18" s="104" customFormat="1" ht="18" customHeight="1">
      <c r="A11" s="105"/>
      <c r="B11" s="105"/>
      <c r="C11" s="106"/>
      <c r="D11" s="107" t="s">
        <v>4</v>
      </c>
      <c r="E11" s="107"/>
      <c r="F11" s="103" t="s">
        <v>49</v>
      </c>
      <c r="G11" s="103"/>
      <c r="H11" s="103" t="s">
        <v>50</v>
      </c>
      <c r="I11" s="103"/>
      <c r="J11" s="104" t="s">
        <v>91</v>
      </c>
      <c r="K11" s="103"/>
      <c r="L11" s="103" t="s">
        <v>51</v>
      </c>
      <c r="M11" s="103"/>
      <c r="N11" s="103" t="s">
        <v>52</v>
      </c>
      <c r="O11" s="103"/>
      <c r="P11" s="103" t="s">
        <v>101</v>
      </c>
      <c r="Q11" s="103"/>
      <c r="R11" s="104" t="s">
        <v>54</v>
      </c>
    </row>
    <row r="12" spans="1:18" s="104" customFormat="1" ht="18" customHeight="1">
      <c r="A12" s="105"/>
      <c r="B12" s="105"/>
      <c r="C12" s="105"/>
      <c r="D12" s="107"/>
      <c r="E12" s="103"/>
      <c r="F12" s="168" t="s">
        <v>88</v>
      </c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</row>
    <row r="13" spans="1:18" ht="18" customHeight="1">
      <c r="A13" s="100" t="s">
        <v>196</v>
      </c>
      <c r="B13" s="100"/>
      <c r="C13" s="100"/>
      <c r="D13" s="107"/>
      <c r="E13" s="124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</row>
    <row r="14" spans="1:18" ht="18" customHeight="1">
      <c r="A14" s="100" t="s">
        <v>118</v>
      </c>
      <c r="B14" s="100"/>
      <c r="C14" s="100"/>
      <c r="D14" s="107"/>
      <c r="E14" s="124"/>
      <c r="F14" s="109">
        <v>14500000</v>
      </c>
      <c r="G14" s="109"/>
      <c r="H14" s="109">
        <v>1531778</v>
      </c>
      <c r="I14" s="109"/>
      <c r="J14" s="109">
        <v>221309</v>
      </c>
      <c r="K14" s="109"/>
      <c r="L14" s="109">
        <v>1450000</v>
      </c>
      <c r="M14" s="109"/>
      <c r="N14" s="109">
        <v>38922147</v>
      </c>
      <c r="O14" s="109"/>
      <c r="P14" s="109">
        <v>-22819</v>
      </c>
      <c r="Q14" s="109"/>
      <c r="R14" s="109">
        <f>SUM(F14:N14,P14)</f>
        <v>56602415</v>
      </c>
    </row>
    <row r="15" spans="1:18" ht="18" customHeight="1">
      <c r="A15" s="100"/>
      <c r="B15" s="100"/>
      <c r="C15" s="100"/>
      <c r="D15" s="107"/>
      <c r="E15" s="124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</row>
    <row r="16" spans="1:18" ht="18" customHeight="1">
      <c r="A16" s="125" t="s">
        <v>168</v>
      </c>
      <c r="B16" s="125"/>
      <c r="C16" s="100"/>
      <c r="D16" s="107">
        <v>16</v>
      </c>
      <c r="E16" s="124"/>
      <c r="F16" s="49">
        <v>0</v>
      </c>
      <c r="G16" s="48"/>
      <c r="H16" s="49">
        <v>0</v>
      </c>
      <c r="I16" s="48"/>
      <c r="J16" s="49">
        <v>0</v>
      </c>
      <c r="K16" s="48"/>
      <c r="L16" s="49">
        <v>0</v>
      </c>
      <c r="M16" s="48"/>
      <c r="N16" s="49">
        <v>-3480000</v>
      </c>
      <c r="O16" s="48"/>
      <c r="P16" s="49">
        <v>0</v>
      </c>
      <c r="Q16" s="48"/>
      <c r="R16" s="113">
        <f>SUM(F16,H16,J16,L16,N16,P16)</f>
        <v>-3480000</v>
      </c>
    </row>
    <row r="17" spans="1:18" ht="18" customHeight="1">
      <c r="A17" s="125"/>
      <c r="B17" s="125"/>
      <c r="C17" s="100"/>
      <c r="D17" s="107"/>
      <c r="E17" s="124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109"/>
    </row>
    <row r="18" spans="1:18" ht="18" customHeight="1">
      <c r="A18" s="100" t="s">
        <v>89</v>
      </c>
      <c r="B18" s="100"/>
      <c r="C18" s="100"/>
      <c r="D18" s="107"/>
      <c r="E18" s="124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</row>
    <row r="19" spans="1:18" ht="18" customHeight="1">
      <c r="A19" s="98" t="s">
        <v>161</v>
      </c>
      <c r="D19" s="107"/>
      <c r="E19" s="124"/>
      <c r="F19" s="112">
        <v>0</v>
      </c>
      <c r="G19" s="112"/>
      <c r="H19" s="112">
        <v>0</v>
      </c>
      <c r="I19" s="112"/>
      <c r="J19" s="112">
        <v>0</v>
      </c>
      <c r="K19" s="112"/>
      <c r="L19" s="112">
        <v>0</v>
      </c>
      <c r="M19" s="112"/>
      <c r="N19" s="112">
        <v>2234256</v>
      </c>
      <c r="O19" s="112"/>
      <c r="P19" s="112">
        <v>0</v>
      </c>
      <c r="Q19" s="112"/>
      <c r="R19" s="112">
        <f>SUM(F19:N19,P19)</f>
        <v>2234256</v>
      </c>
    </row>
    <row r="20" spans="1:18" ht="18" customHeight="1">
      <c r="A20" s="98" t="s">
        <v>200</v>
      </c>
      <c r="D20" s="107"/>
      <c r="E20" s="124"/>
      <c r="F20" s="112">
        <v>0</v>
      </c>
      <c r="G20" s="112"/>
      <c r="H20" s="112">
        <v>0</v>
      </c>
      <c r="I20" s="112"/>
      <c r="J20" s="112">
        <v>0</v>
      </c>
      <c r="K20" s="112"/>
      <c r="L20" s="112">
        <v>0</v>
      </c>
      <c r="M20" s="112"/>
      <c r="N20" s="112">
        <v>0</v>
      </c>
      <c r="O20" s="112"/>
      <c r="P20" s="112">
        <v>0</v>
      </c>
      <c r="Q20" s="112"/>
      <c r="R20" s="112">
        <f>SUM(F20:N20,P20)</f>
        <v>0</v>
      </c>
    </row>
    <row r="21" spans="1:18" ht="18" customHeight="1">
      <c r="A21" s="100" t="s">
        <v>201</v>
      </c>
      <c r="B21" s="100"/>
      <c r="C21" s="100"/>
      <c r="D21" s="107"/>
      <c r="E21" s="124"/>
      <c r="F21" s="126">
        <f>SUM(F19:F20)</f>
        <v>0</v>
      </c>
      <c r="G21" s="109"/>
      <c r="H21" s="126">
        <f>SUM(H19:H20)</f>
        <v>0</v>
      </c>
      <c r="I21" s="109"/>
      <c r="J21" s="126">
        <f>SUM(J19:J20)</f>
        <v>0</v>
      </c>
      <c r="K21" s="109"/>
      <c r="L21" s="126">
        <f>SUM(L19:L20)</f>
        <v>0</v>
      </c>
      <c r="M21" s="109"/>
      <c r="N21" s="126">
        <f>SUM(N19:N20)</f>
        <v>2234256</v>
      </c>
      <c r="O21" s="109"/>
      <c r="P21" s="126">
        <f>SUM(P19:P20)</f>
        <v>0</v>
      </c>
      <c r="Q21" s="109"/>
      <c r="R21" s="126">
        <f>SUM(R19:R20)</f>
        <v>2234256</v>
      </c>
    </row>
    <row r="22" spans="1:18" ht="18" customHeight="1">
      <c r="C22" s="100"/>
      <c r="D22" s="107"/>
      <c r="E22" s="127"/>
      <c r="F22" s="112"/>
      <c r="G22" s="109"/>
      <c r="H22" s="109"/>
      <c r="I22" s="109"/>
      <c r="J22" s="112"/>
      <c r="K22" s="109"/>
      <c r="L22" s="112"/>
      <c r="M22" s="109"/>
      <c r="N22" s="112"/>
      <c r="O22" s="112"/>
      <c r="P22" s="112"/>
      <c r="Q22" s="112"/>
      <c r="R22" s="109"/>
    </row>
    <row r="23" spans="1:18" ht="18" customHeight="1" thickBot="1">
      <c r="A23" s="100" t="s">
        <v>194</v>
      </c>
      <c r="B23" s="100"/>
      <c r="D23" s="107"/>
      <c r="F23" s="116">
        <f>F14+F16+F21</f>
        <v>14500000</v>
      </c>
      <c r="G23" s="109"/>
      <c r="H23" s="116">
        <f>H14+H16+H21</f>
        <v>1531778</v>
      </c>
      <c r="I23" s="109"/>
      <c r="J23" s="116">
        <f>J14+J16+J21</f>
        <v>221309</v>
      </c>
      <c r="K23" s="109"/>
      <c r="L23" s="116">
        <f>L14+L16+L21</f>
        <v>1450000</v>
      </c>
      <c r="M23" s="109"/>
      <c r="N23" s="116">
        <f>N14+N16+N21</f>
        <v>37676403</v>
      </c>
      <c r="O23" s="109"/>
      <c r="P23" s="116">
        <f>P14+P16+P21</f>
        <v>-22819</v>
      </c>
      <c r="Q23" s="109"/>
      <c r="R23" s="116">
        <f>R14+R16+R21</f>
        <v>55356671</v>
      </c>
    </row>
    <row r="24" spans="1:18" ht="18" customHeight="1" thickTop="1">
      <c r="H24" s="102"/>
      <c r="J24" s="98"/>
      <c r="L24" s="112"/>
      <c r="M24" s="112"/>
      <c r="N24" s="112"/>
      <c r="O24" s="112"/>
      <c r="P24" s="112"/>
      <c r="Q24" s="112"/>
      <c r="R24" s="100"/>
    </row>
  </sheetData>
  <mergeCells count="5">
    <mergeCell ref="L7:N7"/>
    <mergeCell ref="A3:P3"/>
    <mergeCell ref="F5:P5"/>
    <mergeCell ref="F12:R12"/>
    <mergeCell ref="A1:K1"/>
  </mergeCells>
  <pageMargins left="0.5" right="0.5" top="0.8" bottom="0.5" header="0.8" footer="0.5"/>
  <pageSetup paperSize="9" scale="84" firstPageNumber="8" orientation="landscape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24"/>
  <sheetViews>
    <sheetView zoomScaleNormal="100" zoomScaleSheetLayoutView="100" workbookViewId="0">
      <selection activeCell="Q33" sqref="Q33"/>
    </sheetView>
  </sheetViews>
  <sheetFormatPr defaultColWidth="9.125" defaultRowHeight="18" customHeight="1"/>
  <cols>
    <col min="1" max="2" width="2.375" style="98" customWidth="1"/>
    <col min="3" max="3" width="42.125" style="98" customWidth="1"/>
    <col min="4" max="4" width="5.5" style="104" customWidth="1"/>
    <col min="5" max="5" width="1.125" style="104" customWidth="1"/>
    <col min="6" max="6" width="12.625" style="98" customWidth="1"/>
    <col min="7" max="7" width="1.125" style="102" customWidth="1"/>
    <col min="8" max="8" width="12.625" style="98" customWidth="1"/>
    <col min="9" max="9" width="1.125" style="102" customWidth="1"/>
    <col min="10" max="10" width="14.375" style="102" customWidth="1"/>
    <col min="11" max="11" width="1.125" style="102" customWidth="1"/>
    <col min="12" max="12" width="12.625" style="98" customWidth="1"/>
    <col min="13" max="13" width="1.125" style="98" customWidth="1"/>
    <col min="14" max="14" width="12.625" style="98" customWidth="1"/>
    <col min="15" max="15" width="1.125" style="98" customWidth="1"/>
    <col min="16" max="16" width="14.375" style="98" customWidth="1"/>
    <col min="17" max="17" width="1.125" style="98" customWidth="1"/>
    <col min="18" max="18" width="12.625" style="98" customWidth="1"/>
    <col min="19" max="16384" width="9.125" style="98"/>
  </cols>
  <sheetData>
    <row r="1" spans="1:18" s="1" customFormat="1" ht="18" customHeight="1">
      <c r="A1" s="161" t="s">
        <v>202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8" s="4" customFormat="1" ht="18" customHeight="1">
      <c r="A2" s="2" t="s">
        <v>203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8" s="120" customFormat="1" ht="18" customHeight="1">
      <c r="A3" s="172" t="s">
        <v>107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</row>
    <row r="4" spans="1:18" ht="18" customHeight="1">
      <c r="A4" s="72"/>
      <c r="B4" s="72"/>
      <c r="C4" s="72"/>
      <c r="D4" s="72"/>
      <c r="E4" s="72"/>
      <c r="F4" s="72"/>
      <c r="G4" s="72"/>
      <c r="H4" s="72"/>
      <c r="I4" s="72"/>
      <c r="J4" s="72"/>
      <c r="K4" s="121"/>
      <c r="L4" s="100"/>
      <c r="M4" s="100"/>
      <c r="N4" s="100"/>
      <c r="O4" s="100"/>
      <c r="P4" s="100"/>
    </row>
    <row r="5" spans="1:18" ht="18" customHeight="1">
      <c r="A5" s="100"/>
      <c r="B5" s="100"/>
      <c r="C5" s="100"/>
      <c r="F5" s="167" t="s">
        <v>55</v>
      </c>
      <c r="G5" s="167"/>
      <c r="H5" s="167"/>
      <c r="I5" s="167"/>
      <c r="J5" s="167"/>
      <c r="K5" s="167"/>
      <c r="L5" s="167"/>
      <c r="M5" s="167"/>
      <c r="N5" s="167"/>
      <c r="O5" s="167"/>
      <c r="P5" s="167"/>
    </row>
    <row r="6" spans="1:18" ht="18" customHeight="1">
      <c r="A6" s="100"/>
      <c r="B6" s="100"/>
      <c r="C6" s="100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70" t="s">
        <v>140</v>
      </c>
    </row>
    <row r="7" spans="1:18" ht="18" customHeight="1">
      <c r="A7" s="100"/>
      <c r="B7" s="100"/>
      <c r="C7" s="100"/>
      <c r="F7" s="101"/>
      <c r="G7" s="101"/>
      <c r="H7" s="101"/>
      <c r="I7" s="101"/>
      <c r="L7" s="171" t="s">
        <v>41</v>
      </c>
      <c r="M7" s="171"/>
      <c r="N7" s="171"/>
      <c r="O7" s="103"/>
      <c r="P7" s="123" t="s">
        <v>138</v>
      </c>
      <c r="Q7" s="103"/>
      <c r="R7" s="101"/>
    </row>
    <row r="8" spans="1:18" ht="18" customHeight="1">
      <c r="A8" s="100"/>
      <c r="B8" s="100"/>
      <c r="C8" s="100"/>
      <c r="F8" s="101"/>
      <c r="G8" s="101"/>
      <c r="H8" s="101"/>
      <c r="I8" s="101"/>
      <c r="L8" s="24"/>
      <c r="M8" s="24"/>
      <c r="N8" s="24"/>
      <c r="O8" s="103"/>
      <c r="P8" s="24" t="s">
        <v>102</v>
      </c>
      <c r="Q8" s="103"/>
      <c r="R8" s="101"/>
    </row>
    <row r="9" spans="1:18" ht="18" customHeight="1">
      <c r="A9" s="100"/>
      <c r="B9" s="100"/>
      <c r="C9" s="100"/>
      <c r="F9" s="103" t="s">
        <v>43</v>
      </c>
      <c r="G9" s="103"/>
      <c r="H9" s="103"/>
      <c r="I9" s="103"/>
      <c r="J9" s="103" t="s">
        <v>90</v>
      </c>
      <c r="K9" s="103"/>
      <c r="L9" s="102"/>
      <c r="M9" s="102"/>
      <c r="N9" s="102"/>
      <c r="O9" s="102"/>
      <c r="P9" s="103" t="s">
        <v>99</v>
      </c>
      <c r="Q9" s="102"/>
      <c r="R9" s="104"/>
    </row>
    <row r="10" spans="1:18" s="104" customFormat="1" ht="18" customHeight="1">
      <c r="A10" s="105"/>
      <c r="B10" s="105"/>
      <c r="C10" s="106"/>
      <c r="F10" s="103" t="s">
        <v>133</v>
      </c>
      <c r="G10" s="103"/>
      <c r="H10" s="104" t="s">
        <v>46</v>
      </c>
      <c r="I10" s="103"/>
      <c r="J10" s="103" t="s">
        <v>73</v>
      </c>
      <c r="K10" s="103"/>
      <c r="M10" s="103"/>
      <c r="P10" s="103" t="s">
        <v>100</v>
      </c>
      <c r="R10" s="104" t="s">
        <v>42</v>
      </c>
    </row>
    <row r="11" spans="1:18" s="104" customFormat="1" ht="18" customHeight="1">
      <c r="A11" s="105"/>
      <c r="B11" s="105"/>
      <c r="C11" s="106"/>
      <c r="D11" s="107" t="s">
        <v>4</v>
      </c>
      <c r="E11" s="107"/>
      <c r="F11" s="103" t="s">
        <v>49</v>
      </c>
      <c r="G11" s="103"/>
      <c r="H11" s="103" t="s">
        <v>50</v>
      </c>
      <c r="I11" s="103"/>
      <c r="J11" s="104" t="s">
        <v>91</v>
      </c>
      <c r="K11" s="103"/>
      <c r="L11" s="103" t="s">
        <v>51</v>
      </c>
      <c r="M11" s="103"/>
      <c r="N11" s="103" t="s">
        <v>52</v>
      </c>
      <c r="O11" s="103"/>
      <c r="P11" s="103" t="s">
        <v>101</v>
      </c>
      <c r="Q11" s="103"/>
      <c r="R11" s="104" t="s">
        <v>54</v>
      </c>
    </row>
    <row r="12" spans="1:18" s="104" customFormat="1" ht="18" customHeight="1">
      <c r="A12" s="105"/>
      <c r="B12" s="105"/>
      <c r="C12" s="105"/>
      <c r="D12" s="107"/>
      <c r="E12" s="103"/>
      <c r="F12" s="168" t="s">
        <v>88</v>
      </c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</row>
    <row r="13" spans="1:18" ht="18" customHeight="1">
      <c r="A13" s="100" t="s">
        <v>217</v>
      </c>
      <c r="B13" s="100"/>
      <c r="C13" s="100"/>
      <c r="D13" s="107"/>
      <c r="E13" s="124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</row>
    <row r="14" spans="1:18" ht="18" customHeight="1">
      <c r="A14" s="100" t="s">
        <v>221</v>
      </c>
      <c r="B14" s="100"/>
      <c r="C14" s="100"/>
      <c r="D14" s="107"/>
      <c r="E14" s="124"/>
      <c r="F14" s="109">
        <v>14500000</v>
      </c>
      <c r="G14" s="109"/>
      <c r="H14" s="109">
        <v>1531778</v>
      </c>
      <c r="I14" s="109"/>
      <c r="J14" s="109">
        <v>221309</v>
      </c>
      <c r="K14" s="109"/>
      <c r="L14" s="109">
        <v>1450000</v>
      </c>
      <c r="M14" s="109"/>
      <c r="N14" s="109">
        <v>38432950</v>
      </c>
      <c r="O14" s="109"/>
      <c r="P14" s="109">
        <v>-22819</v>
      </c>
      <c r="Q14" s="109"/>
      <c r="R14" s="109">
        <f>SUM(F14:N14,P14)</f>
        <v>56113218</v>
      </c>
    </row>
    <row r="15" spans="1:18" ht="18" customHeight="1">
      <c r="A15" s="100"/>
      <c r="B15" s="100"/>
      <c r="C15" s="100"/>
      <c r="D15" s="107"/>
      <c r="E15" s="124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</row>
    <row r="16" spans="1:18" ht="18" customHeight="1">
      <c r="A16" s="125" t="s">
        <v>168</v>
      </c>
      <c r="B16" s="125"/>
      <c r="C16" s="100"/>
      <c r="D16" s="107">
        <v>16</v>
      </c>
      <c r="E16" s="124"/>
      <c r="F16" s="49">
        <v>0</v>
      </c>
      <c r="G16" s="48"/>
      <c r="H16" s="49">
        <v>0</v>
      </c>
      <c r="I16" s="48"/>
      <c r="J16" s="49">
        <v>0</v>
      </c>
      <c r="K16" s="48"/>
      <c r="L16" s="49">
        <v>0</v>
      </c>
      <c r="M16" s="48"/>
      <c r="N16" s="49">
        <v>-3480000</v>
      </c>
      <c r="O16" s="48"/>
      <c r="P16" s="49">
        <v>0</v>
      </c>
      <c r="Q16" s="48"/>
      <c r="R16" s="113">
        <f>SUM(F16,H16,J16,L16,N16,P16)</f>
        <v>-3480000</v>
      </c>
    </row>
    <row r="17" spans="1:18" ht="18" customHeight="1">
      <c r="A17" s="125"/>
      <c r="B17" s="125"/>
      <c r="C17" s="100"/>
      <c r="D17" s="107"/>
      <c r="E17" s="124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109"/>
    </row>
    <row r="18" spans="1:18" ht="18" customHeight="1">
      <c r="A18" s="100" t="s">
        <v>89</v>
      </c>
      <c r="B18" s="100"/>
      <c r="C18" s="100"/>
      <c r="D18" s="107"/>
      <c r="E18" s="124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</row>
    <row r="19" spans="1:18" ht="18" customHeight="1">
      <c r="A19" s="98" t="s">
        <v>161</v>
      </c>
      <c r="D19" s="107"/>
      <c r="E19" s="124"/>
      <c r="F19" s="112">
        <v>0</v>
      </c>
      <c r="G19" s="112"/>
      <c r="H19" s="112">
        <v>0</v>
      </c>
      <c r="I19" s="112"/>
      <c r="J19" s="112">
        <v>0</v>
      </c>
      <c r="K19" s="112"/>
      <c r="L19" s="112">
        <v>0</v>
      </c>
      <c r="M19" s="112"/>
      <c r="N19" s="112">
        <v>2444597</v>
      </c>
      <c r="O19" s="112"/>
      <c r="P19" s="112">
        <v>0</v>
      </c>
      <c r="Q19" s="112"/>
      <c r="R19" s="112">
        <f>SUM(F19:N19,P19)</f>
        <v>2444597</v>
      </c>
    </row>
    <row r="20" spans="1:18" ht="18" customHeight="1">
      <c r="A20" s="98" t="s">
        <v>200</v>
      </c>
      <c r="D20" s="107"/>
      <c r="E20" s="124"/>
      <c r="F20" s="112">
        <v>0</v>
      </c>
      <c r="G20" s="112"/>
      <c r="H20" s="112">
        <v>0</v>
      </c>
      <c r="I20" s="112"/>
      <c r="J20" s="112">
        <v>0</v>
      </c>
      <c r="K20" s="112"/>
      <c r="L20" s="112">
        <v>0</v>
      </c>
      <c r="M20" s="112"/>
      <c r="N20" s="112">
        <v>0</v>
      </c>
      <c r="O20" s="112"/>
      <c r="P20" s="112">
        <v>-4387</v>
      </c>
      <c r="Q20" s="112"/>
      <c r="R20" s="112">
        <f>SUM(F20:N20,P20)</f>
        <v>-4387</v>
      </c>
    </row>
    <row r="21" spans="1:18" ht="18" customHeight="1">
      <c r="A21" s="100" t="s">
        <v>201</v>
      </c>
      <c r="B21" s="100"/>
      <c r="C21" s="100"/>
      <c r="D21" s="107"/>
      <c r="E21" s="124"/>
      <c r="F21" s="126">
        <f>SUM(F19:F20)</f>
        <v>0</v>
      </c>
      <c r="G21" s="109"/>
      <c r="H21" s="126">
        <f>SUM(H19:H20)</f>
        <v>0</v>
      </c>
      <c r="I21" s="109"/>
      <c r="J21" s="126">
        <f>SUM(J19:J20)</f>
        <v>0</v>
      </c>
      <c r="K21" s="109"/>
      <c r="L21" s="126">
        <f>SUM(L19:L20)</f>
        <v>0</v>
      </c>
      <c r="M21" s="109"/>
      <c r="N21" s="126">
        <f>SUM(N19:N20)</f>
        <v>2444597</v>
      </c>
      <c r="O21" s="109"/>
      <c r="P21" s="126">
        <f>SUM(P19:P20)</f>
        <v>-4387</v>
      </c>
      <c r="Q21" s="109"/>
      <c r="R21" s="126">
        <f>SUM(R19:R20)</f>
        <v>2440210</v>
      </c>
    </row>
    <row r="22" spans="1:18" ht="18" customHeight="1">
      <c r="C22" s="100"/>
      <c r="D22" s="107"/>
      <c r="E22" s="127"/>
      <c r="F22" s="112"/>
      <c r="G22" s="109"/>
      <c r="H22" s="109"/>
      <c r="I22" s="109"/>
      <c r="J22" s="112"/>
      <c r="K22" s="109"/>
      <c r="L22" s="112"/>
      <c r="M22" s="109"/>
      <c r="N22" s="112"/>
      <c r="O22" s="112"/>
      <c r="P22" s="112"/>
      <c r="Q22" s="112"/>
      <c r="R22" s="109"/>
    </row>
    <row r="23" spans="1:18" ht="18" customHeight="1" thickBot="1">
      <c r="A23" s="100" t="s">
        <v>220</v>
      </c>
      <c r="B23" s="100"/>
      <c r="D23" s="107"/>
      <c r="F23" s="116">
        <f>F14+F16+F21</f>
        <v>14500000</v>
      </c>
      <c r="G23" s="109"/>
      <c r="H23" s="116">
        <f>H14+H16+H21</f>
        <v>1531778</v>
      </c>
      <c r="I23" s="109"/>
      <c r="J23" s="116">
        <f>J14+J16+J21</f>
        <v>221309</v>
      </c>
      <c r="K23" s="109"/>
      <c r="L23" s="116">
        <f>L14+L16+L21</f>
        <v>1450000</v>
      </c>
      <c r="M23" s="109"/>
      <c r="N23" s="116">
        <f>N14+N16+N21</f>
        <v>37397547</v>
      </c>
      <c r="O23" s="109"/>
      <c r="P23" s="116">
        <f>P14+P16+P21</f>
        <v>-27206</v>
      </c>
      <c r="Q23" s="109"/>
      <c r="R23" s="116">
        <f>R14+R16+R21</f>
        <v>55073428</v>
      </c>
    </row>
    <row r="24" spans="1:18" ht="18" customHeight="1" thickTop="1">
      <c r="H24" s="102"/>
      <c r="J24" s="98"/>
      <c r="L24" s="112"/>
      <c r="M24" s="112"/>
      <c r="N24" s="112"/>
      <c r="O24" s="112"/>
      <c r="P24" s="112"/>
      <c r="Q24" s="112"/>
      <c r="R24" s="100"/>
    </row>
  </sheetData>
  <mergeCells count="5">
    <mergeCell ref="A1:K1"/>
    <mergeCell ref="A3:P3"/>
    <mergeCell ref="F5:P5"/>
    <mergeCell ref="L7:N7"/>
    <mergeCell ref="F12:R12"/>
  </mergeCells>
  <pageMargins left="0.5" right="0.5" top="0.8" bottom="0.5" header="0.8" footer="0.5"/>
  <pageSetup paperSize="9" scale="84" firstPageNumber="9" orientation="landscape" useFirstPageNumber="1" r:id="rId1"/>
  <headerFooter>
    <oddFooter>&amp;L&amp;"Times New Roman,Regular" The accompanying condensed notes form an integral part of the interim financial statements.
&amp;C&amp;"Times New Roman,Regular"&amp;P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04"/>
  <sheetViews>
    <sheetView zoomScale="85" zoomScaleNormal="85" zoomScaleSheetLayoutView="100" workbookViewId="0">
      <selection sqref="A1:K1"/>
    </sheetView>
  </sheetViews>
  <sheetFormatPr defaultColWidth="9.125" defaultRowHeight="18" customHeight="1"/>
  <cols>
    <col min="1" max="1" width="2.5" style="98" customWidth="1"/>
    <col min="2" max="2" width="2.625" style="98" customWidth="1"/>
    <col min="3" max="3" width="43.625" style="98" customWidth="1"/>
    <col min="4" max="4" width="8.375" style="127" customWidth="1"/>
    <col min="5" max="5" width="12" style="85" customWidth="1"/>
    <col min="6" max="6" width="1.125" style="98" customWidth="1"/>
    <col min="7" max="7" width="12" style="85" customWidth="1"/>
    <col min="8" max="8" width="1.125" style="104" customWidth="1"/>
    <col min="9" max="9" width="12" style="85" customWidth="1"/>
    <col min="10" max="10" width="1.125" style="98" customWidth="1"/>
    <col min="11" max="11" width="12" style="85" customWidth="1"/>
    <col min="12" max="16384" width="9.125" style="98"/>
  </cols>
  <sheetData>
    <row r="1" spans="1:11" s="1" customFormat="1" ht="18" customHeight="1">
      <c r="A1" s="161" t="s">
        <v>202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s="4" customFormat="1" ht="18" customHeight="1">
      <c r="A2" s="2" t="s">
        <v>203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28" customFormat="1" ht="18" customHeight="1">
      <c r="A3" s="172" t="s">
        <v>108</v>
      </c>
      <c r="B3" s="172"/>
      <c r="C3" s="172"/>
      <c r="D3" s="172"/>
      <c r="E3" s="172"/>
      <c r="F3" s="172"/>
      <c r="G3" s="172"/>
      <c r="H3" s="172"/>
      <c r="I3" s="172"/>
      <c r="J3" s="172"/>
      <c r="K3" s="97"/>
    </row>
    <row r="4" spans="1:11" ht="9.9499999999999993" customHeight="1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1" ht="18" customHeight="1">
      <c r="A5" s="100"/>
      <c r="B5" s="100"/>
      <c r="C5" s="100"/>
      <c r="D5" s="130"/>
      <c r="E5" s="167" t="s">
        <v>0</v>
      </c>
      <c r="F5" s="167"/>
      <c r="G5" s="167"/>
      <c r="H5" s="131"/>
      <c r="I5" s="167" t="s">
        <v>1</v>
      </c>
      <c r="J5" s="167"/>
      <c r="K5" s="167"/>
    </row>
    <row r="6" spans="1:11" ht="18" customHeight="1">
      <c r="A6" s="100"/>
      <c r="C6" s="100"/>
      <c r="D6" s="132"/>
      <c r="E6" s="167" t="s">
        <v>2</v>
      </c>
      <c r="F6" s="167"/>
      <c r="G6" s="167"/>
      <c r="H6" s="101"/>
      <c r="I6" s="167" t="s">
        <v>2</v>
      </c>
      <c r="J6" s="167"/>
      <c r="K6" s="167"/>
    </row>
    <row r="7" spans="1:11" s="19" customFormat="1" ht="18" customHeight="1">
      <c r="A7" s="18"/>
      <c r="C7" s="18"/>
      <c r="D7" s="133"/>
      <c r="E7" s="169" t="s">
        <v>195</v>
      </c>
      <c r="F7" s="169"/>
      <c r="G7" s="169"/>
      <c r="H7" s="134"/>
      <c r="I7" s="169" t="s">
        <v>195</v>
      </c>
      <c r="J7" s="169"/>
      <c r="K7" s="169"/>
    </row>
    <row r="8" spans="1:11" ht="18" customHeight="1">
      <c r="A8" s="100"/>
      <c r="C8" s="100"/>
      <c r="D8" s="25"/>
      <c r="E8" s="173" t="s">
        <v>193</v>
      </c>
      <c r="F8" s="174"/>
      <c r="G8" s="174"/>
      <c r="H8" s="23"/>
      <c r="I8" s="173" t="s">
        <v>193</v>
      </c>
      <c r="J8" s="174"/>
      <c r="K8" s="174"/>
    </row>
    <row r="9" spans="1:11" ht="18" customHeight="1">
      <c r="A9" s="100"/>
      <c r="C9" s="100"/>
      <c r="D9" s="25" t="s">
        <v>4</v>
      </c>
      <c r="E9" s="22" t="s">
        <v>204</v>
      </c>
      <c r="F9" s="23"/>
      <c r="G9" s="22" t="s">
        <v>114</v>
      </c>
      <c r="H9" s="70"/>
      <c r="I9" s="22" t="s">
        <v>204</v>
      </c>
      <c r="J9" s="23"/>
      <c r="K9" s="22" t="s">
        <v>114</v>
      </c>
    </row>
    <row r="10" spans="1:11" s="102" customFormat="1" ht="18" customHeight="1">
      <c r="A10" s="121"/>
      <c r="C10" s="121"/>
      <c r="D10" s="132"/>
      <c r="E10" s="168" t="s">
        <v>82</v>
      </c>
      <c r="F10" s="168"/>
      <c r="G10" s="168"/>
      <c r="H10" s="168"/>
      <c r="I10" s="168"/>
      <c r="J10" s="168"/>
      <c r="K10" s="168"/>
    </row>
    <row r="11" spans="1:11" ht="18" customHeight="1">
      <c r="A11" s="117" t="s">
        <v>56</v>
      </c>
      <c r="D11" s="135"/>
      <c r="E11" s="136"/>
      <c r="F11" s="26"/>
      <c r="G11" s="136"/>
      <c r="H11" s="26"/>
      <c r="I11" s="137"/>
      <c r="J11" s="26"/>
      <c r="K11" s="137"/>
    </row>
    <row r="12" spans="1:11" ht="18" customHeight="1">
      <c r="A12" s="98" t="s">
        <v>81</v>
      </c>
      <c r="D12" s="138"/>
      <c r="E12" s="85">
        <v>5058411</v>
      </c>
      <c r="F12" s="136"/>
      <c r="G12" s="85">
        <v>4920355</v>
      </c>
      <c r="H12" s="139"/>
      <c r="I12" s="85">
        <v>2444597</v>
      </c>
      <c r="J12" s="136"/>
      <c r="K12" s="85">
        <v>2234256</v>
      </c>
    </row>
    <row r="13" spans="1:11" ht="18" customHeight="1">
      <c r="A13" s="140" t="s">
        <v>109</v>
      </c>
      <c r="F13" s="136"/>
      <c r="H13" s="141"/>
      <c r="J13" s="136"/>
    </row>
    <row r="14" spans="1:11" ht="18" customHeight="1">
      <c r="A14" s="1" t="s">
        <v>226</v>
      </c>
      <c r="E14" s="85">
        <v>738308</v>
      </c>
      <c r="F14" s="112"/>
      <c r="G14" s="85">
        <v>650279</v>
      </c>
      <c r="H14" s="142"/>
      <c r="I14" s="143">
        <v>-2841</v>
      </c>
      <c r="J14" s="112"/>
      <c r="K14" s="143">
        <v>1438</v>
      </c>
    </row>
    <row r="15" spans="1:11" ht="18" customHeight="1">
      <c r="A15" s="1" t="s">
        <v>39</v>
      </c>
      <c r="D15" s="127">
        <v>14</v>
      </c>
      <c r="E15" s="85">
        <v>953310</v>
      </c>
      <c r="F15" s="136"/>
      <c r="G15" s="85">
        <v>823938</v>
      </c>
      <c r="H15" s="141"/>
      <c r="I15" s="85">
        <v>0</v>
      </c>
      <c r="J15" s="136"/>
      <c r="K15" s="85">
        <v>0</v>
      </c>
    </row>
    <row r="16" spans="1:11" ht="18" customHeight="1">
      <c r="A16" s="1" t="s">
        <v>166</v>
      </c>
      <c r="D16" s="127">
        <v>14</v>
      </c>
      <c r="E16" s="85">
        <v>0</v>
      </c>
      <c r="F16" s="136"/>
      <c r="G16" s="85">
        <v>78443</v>
      </c>
      <c r="H16" s="141"/>
      <c r="I16" s="85">
        <v>0</v>
      </c>
      <c r="J16" s="136"/>
      <c r="K16" s="85">
        <v>0</v>
      </c>
    </row>
    <row r="17" spans="1:11" ht="18" customHeight="1">
      <c r="A17" s="1" t="s">
        <v>57</v>
      </c>
      <c r="E17" s="85">
        <v>906593</v>
      </c>
      <c r="F17" s="136"/>
      <c r="G17" s="85">
        <v>651418</v>
      </c>
      <c r="H17" s="141"/>
      <c r="I17" s="85">
        <v>17172</v>
      </c>
      <c r="J17" s="136"/>
      <c r="K17" s="85">
        <v>21463</v>
      </c>
    </row>
    <row r="18" spans="1:11" ht="18" customHeight="1">
      <c r="A18" s="1" t="s">
        <v>142</v>
      </c>
      <c r="E18" s="85">
        <v>192725</v>
      </c>
      <c r="F18" s="136"/>
      <c r="G18" s="85">
        <v>210403</v>
      </c>
      <c r="H18" s="141"/>
      <c r="I18" s="85">
        <v>2186</v>
      </c>
      <c r="J18" s="136"/>
      <c r="K18" s="85">
        <v>1973</v>
      </c>
    </row>
    <row r="19" spans="1:11" ht="18" customHeight="1">
      <c r="A19" s="1" t="s">
        <v>227</v>
      </c>
      <c r="E19" s="85">
        <v>316085</v>
      </c>
      <c r="F19" s="136"/>
      <c r="G19" s="85">
        <v>438582</v>
      </c>
      <c r="H19" s="141"/>
      <c r="I19" s="85">
        <v>65004</v>
      </c>
      <c r="J19" s="136"/>
      <c r="K19" s="85">
        <v>9822</v>
      </c>
    </row>
    <row r="20" spans="1:11" ht="18" customHeight="1">
      <c r="A20" s="1" t="s">
        <v>190</v>
      </c>
      <c r="F20" s="112"/>
      <c r="H20" s="142"/>
      <c r="I20" s="143"/>
      <c r="J20" s="112"/>
      <c r="K20" s="143"/>
    </row>
    <row r="21" spans="1:11" ht="18" customHeight="1">
      <c r="A21" s="1"/>
      <c r="B21" s="98" t="s">
        <v>228</v>
      </c>
      <c r="D21" s="127">
        <v>5</v>
      </c>
      <c r="E21" s="85">
        <v>-3709</v>
      </c>
      <c r="F21" s="112"/>
      <c r="G21" s="85">
        <v>2047</v>
      </c>
      <c r="H21" s="142"/>
      <c r="I21" s="143">
        <v>-3309</v>
      </c>
      <c r="J21" s="112"/>
      <c r="K21" s="143">
        <v>2322</v>
      </c>
    </row>
    <row r="22" spans="1:11" ht="18" customHeight="1">
      <c r="A22" s="1" t="s">
        <v>250</v>
      </c>
      <c r="D22" s="127">
        <v>5</v>
      </c>
      <c r="E22" s="85">
        <v>730</v>
      </c>
      <c r="F22" s="112"/>
      <c r="G22" s="85">
        <v>0</v>
      </c>
      <c r="H22" s="142"/>
      <c r="I22" s="143">
        <v>730</v>
      </c>
      <c r="J22" s="112"/>
      <c r="K22" s="143">
        <v>0</v>
      </c>
    </row>
    <row r="23" spans="1:11" ht="18" customHeight="1">
      <c r="A23" s="1" t="s">
        <v>149</v>
      </c>
      <c r="F23" s="112"/>
      <c r="H23" s="142"/>
      <c r="I23" s="143"/>
      <c r="J23" s="112"/>
      <c r="K23" s="143"/>
    </row>
    <row r="24" spans="1:11" ht="18" customHeight="1">
      <c r="A24" s="1"/>
      <c r="B24" s="98" t="s">
        <v>150</v>
      </c>
      <c r="E24" s="85">
        <v>-71967</v>
      </c>
      <c r="F24" s="112"/>
      <c r="G24" s="85">
        <v>-74623</v>
      </c>
      <c r="H24" s="142"/>
      <c r="I24" s="143">
        <v>0</v>
      </c>
      <c r="J24" s="112"/>
      <c r="K24" s="143">
        <v>0</v>
      </c>
    </row>
    <row r="25" spans="1:11" ht="18" customHeight="1">
      <c r="A25" s="1" t="s">
        <v>106</v>
      </c>
      <c r="D25" s="127" t="s">
        <v>208</v>
      </c>
      <c r="E25" s="85">
        <v>-3517291</v>
      </c>
      <c r="F25" s="136"/>
      <c r="G25" s="85">
        <v>-3700021</v>
      </c>
      <c r="H25" s="141"/>
      <c r="I25" s="85">
        <v>0</v>
      </c>
      <c r="J25" s="136"/>
      <c r="K25" s="85">
        <v>0</v>
      </c>
    </row>
    <row r="26" spans="1:11" ht="18" customHeight="1">
      <c r="A26" s="1" t="s">
        <v>265</v>
      </c>
      <c r="D26" s="127">
        <v>7</v>
      </c>
      <c r="E26" s="85">
        <v>-2077</v>
      </c>
      <c r="F26" s="136"/>
      <c r="G26" s="85">
        <v>0</v>
      </c>
      <c r="H26" s="141"/>
      <c r="I26" s="85">
        <v>-1625</v>
      </c>
      <c r="J26" s="136"/>
      <c r="K26" s="85">
        <v>0</v>
      </c>
    </row>
    <row r="27" spans="1:11" ht="18" customHeight="1">
      <c r="A27" s="1" t="s">
        <v>162</v>
      </c>
      <c r="D27" s="127">
        <v>4</v>
      </c>
      <c r="E27" s="85">
        <v>0</v>
      </c>
      <c r="F27" s="136"/>
      <c r="G27" s="85">
        <v>-59646</v>
      </c>
      <c r="H27" s="141"/>
      <c r="I27" s="85">
        <v>0</v>
      </c>
      <c r="J27" s="136"/>
      <c r="K27" s="85">
        <v>0</v>
      </c>
    </row>
    <row r="28" spans="1:11" ht="18" customHeight="1">
      <c r="A28" s="1" t="s">
        <v>229</v>
      </c>
      <c r="E28" s="85">
        <v>39613</v>
      </c>
      <c r="F28" s="136"/>
      <c r="G28" s="85">
        <v>58001</v>
      </c>
      <c r="H28" s="141"/>
      <c r="I28" s="85">
        <v>0</v>
      </c>
      <c r="J28" s="136"/>
      <c r="K28" s="85">
        <v>0</v>
      </c>
    </row>
    <row r="29" spans="1:11" ht="18" customHeight="1">
      <c r="A29" s="1" t="s">
        <v>256</v>
      </c>
      <c r="E29" s="85">
        <v>-25565</v>
      </c>
      <c r="F29" s="136"/>
      <c r="G29" s="85">
        <v>-55</v>
      </c>
      <c r="H29" s="141"/>
      <c r="I29" s="85">
        <v>0</v>
      </c>
      <c r="J29" s="136"/>
      <c r="K29" s="85">
        <v>0</v>
      </c>
    </row>
    <row r="30" spans="1:11" ht="18" customHeight="1">
      <c r="A30" s="1" t="s">
        <v>230</v>
      </c>
      <c r="E30" s="85">
        <v>5</v>
      </c>
      <c r="F30" s="136"/>
      <c r="G30" s="85">
        <v>3376</v>
      </c>
      <c r="H30" s="141"/>
      <c r="I30" s="85">
        <v>6</v>
      </c>
      <c r="J30" s="136"/>
      <c r="K30" s="85">
        <v>2</v>
      </c>
    </row>
    <row r="31" spans="1:11" ht="18" customHeight="1">
      <c r="A31" s="1" t="s">
        <v>35</v>
      </c>
      <c r="D31" s="127" t="s">
        <v>241</v>
      </c>
      <c r="E31" s="85">
        <v>-100882</v>
      </c>
      <c r="F31" s="136"/>
      <c r="G31" s="85">
        <v>-187178</v>
      </c>
      <c r="H31" s="141"/>
      <c r="I31" s="85">
        <v>-2776217</v>
      </c>
      <c r="J31" s="136"/>
      <c r="K31" s="85">
        <v>-2574140</v>
      </c>
    </row>
    <row r="32" spans="1:11" ht="18" customHeight="1">
      <c r="A32" s="1" t="s">
        <v>36</v>
      </c>
      <c r="E32" s="85">
        <v>-163537</v>
      </c>
      <c r="F32" s="136"/>
      <c r="G32" s="85">
        <v>-146985</v>
      </c>
      <c r="H32" s="141"/>
      <c r="I32" s="85">
        <v>-105318</v>
      </c>
      <c r="J32" s="136"/>
      <c r="K32" s="85">
        <v>-125895</v>
      </c>
    </row>
    <row r="33" spans="1:11" ht="18" customHeight="1">
      <c r="E33" s="144">
        <f>SUM(E12:E32)</f>
        <v>4320752</v>
      </c>
      <c r="F33" s="136"/>
      <c r="G33" s="144">
        <f>SUM(G12:G32)</f>
        <v>3668334</v>
      </c>
      <c r="H33" s="141"/>
      <c r="I33" s="144">
        <f>SUM(I12:I32)</f>
        <v>-359615</v>
      </c>
      <c r="J33" s="136"/>
      <c r="K33" s="144">
        <f>SUM(K12:K32)</f>
        <v>-428759</v>
      </c>
    </row>
    <row r="34" spans="1:11" ht="18" customHeight="1">
      <c r="A34" s="140" t="s">
        <v>58</v>
      </c>
      <c r="E34" s="98"/>
      <c r="F34" s="141"/>
      <c r="G34" s="98"/>
      <c r="H34" s="141"/>
      <c r="J34" s="136"/>
    </row>
    <row r="35" spans="1:11" ht="18" customHeight="1">
      <c r="A35" s="1" t="s">
        <v>105</v>
      </c>
      <c r="E35" s="85">
        <v>-792345</v>
      </c>
      <c r="F35" s="141"/>
      <c r="G35" s="85">
        <v>-1753911</v>
      </c>
      <c r="H35" s="141"/>
      <c r="I35" s="85">
        <v>0</v>
      </c>
      <c r="J35" s="136"/>
      <c r="K35" s="85">
        <v>0</v>
      </c>
    </row>
    <row r="36" spans="1:11" ht="18" customHeight="1">
      <c r="A36" s="1" t="s">
        <v>59</v>
      </c>
      <c r="E36" s="85">
        <v>129871</v>
      </c>
      <c r="F36" s="141"/>
      <c r="G36" s="85">
        <v>-196433</v>
      </c>
      <c r="H36" s="141"/>
      <c r="I36" s="85">
        <v>0</v>
      </c>
      <c r="J36" s="136"/>
      <c r="K36" s="85">
        <v>0</v>
      </c>
    </row>
    <row r="37" spans="1:11" ht="18" customHeight="1">
      <c r="A37" s="72" t="s">
        <v>163</v>
      </c>
      <c r="B37" s="72"/>
      <c r="C37" s="72"/>
      <c r="D37" s="72"/>
      <c r="E37" s="85">
        <v>-130361</v>
      </c>
      <c r="F37" s="141"/>
      <c r="G37" s="85">
        <v>520898</v>
      </c>
      <c r="H37" s="141"/>
      <c r="I37" s="85">
        <v>556</v>
      </c>
      <c r="J37" s="136"/>
      <c r="K37" s="85">
        <v>12346</v>
      </c>
    </row>
    <row r="38" spans="1:11" ht="18" customHeight="1">
      <c r="A38" s="1" t="s">
        <v>167</v>
      </c>
      <c r="E38" s="85">
        <v>-38272</v>
      </c>
      <c r="F38" s="141"/>
      <c r="G38" s="85">
        <v>166</v>
      </c>
      <c r="H38" s="141"/>
      <c r="I38" s="85">
        <v>-7366</v>
      </c>
      <c r="J38" s="136"/>
      <c r="K38" s="85">
        <v>21254</v>
      </c>
    </row>
    <row r="39" spans="1:11" ht="18" customHeight="1">
      <c r="A39" s="72" t="s">
        <v>70</v>
      </c>
      <c r="B39" s="72"/>
      <c r="C39" s="72"/>
      <c r="D39" s="72"/>
      <c r="E39" s="85">
        <v>1093396</v>
      </c>
      <c r="F39" s="141"/>
      <c r="G39" s="85">
        <v>2672478</v>
      </c>
      <c r="H39" s="141"/>
      <c r="I39" s="85">
        <v>0</v>
      </c>
      <c r="J39" s="136"/>
      <c r="K39" s="85">
        <v>0</v>
      </c>
    </row>
    <row r="40" spans="1:11" ht="18" customHeight="1">
      <c r="A40" s="1" t="s">
        <v>8</v>
      </c>
      <c r="E40" s="85">
        <v>6610</v>
      </c>
      <c r="F40" s="141"/>
      <c r="G40" s="85">
        <v>92436</v>
      </c>
      <c r="H40" s="141"/>
      <c r="I40" s="85">
        <v>0</v>
      </c>
      <c r="J40" s="136"/>
      <c r="K40" s="85">
        <v>0</v>
      </c>
    </row>
    <row r="41" spans="1:11" ht="18" customHeight="1">
      <c r="A41" s="1" t="s">
        <v>75</v>
      </c>
      <c r="E41" s="85">
        <v>24865</v>
      </c>
      <c r="F41" s="141"/>
      <c r="G41" s="85">
        <v>-86952</v>
      </c>
      <c r="H41" s="141"/>
      <c r="I41" s="85">
        <v>2654</v>
      </c>
      <c r="J41" s="136"/>
      <c r="K41" s="85">
        <v>10195</v>
      </c>
    </row>
    <row r="42" spans="1:11" ht="18" customHeight="1">
      <c r="A42" s="1" t="s">
        <v>211</v>
      </c>
      <c r="E42" s="85">
        <v>335308</v>
      </c>
      <c r="F42" s="141"/>
      <c r="G42" s="85">
        <v>1299484</v>
      </c>
      <c r="H42" s="141"/>
      <c r="I42" s="85">
        <v>0</v>
      </c>
      <c r="J42" s="136"/>
      <c r="K42" s="85">
        <v>0</v>
      </c>
    </row>
    <row r="43" spans="1:11" ht="18" customHeight="1">
      <c r="A43" s="72" t="s">
        <v>165</v>
      </c>
      <c r="B43" s="72"/>
      <c r="C43" s="72"/>
      <c r="D43" s="72"/>
      <c r="E43" s="85">
        <v>-189957</v>
      </c>
      <c r="F43" s="141"/>
      <c r="G43" s="85">
        <v>163321</v>
      </c>
      <c r="H43" s="141"/>
      <c r="I43" s="85">
        <v>-111691</v>
      </c>
      <c r="J43" s="136"/>
      <c r="K43" s="85">
        <v>-52654</v>
      </c>
    </row>
    <row r="44" spans="1:11" ht="18" customHeight="1">
      <c r="A44" s="72" t="s">
        <v>25</v>
      </c>
      <c r="B44" s="72"/>
      <c r="C44" s="72"/>
      <c r="D44" s="72"/>
      <c r="E44" s="85">
        <v>91713</v>
      </c>
      <c r="F44" s="141"/>
      <c r="G44" s="85">
        <v>-91504</v>
      </c>
      <c r="H44" s="141"/>
      <c r="I44" s="85">
        <v>42425</v>
      </c>
      <c r="J44" s="136"/>
      <c r="K44" s="85">
        <v>43605</v>
      </c>
    </row>
    <row r="45" spans="1:11" ht="18" customHeight="1">
      <c r="A45" s="72" t="s">
        <v>112</v>
      </c>
      <c r="B45" s="72"/>
      <c r="C45" s="72"/>
      <c r="D45" s="72"/>
      <c r="E45" s="85">
        <v>27632</v>
      </c>
      <c r="F45" s="141"/>
      <c r="G45" s="85">
        <v>-1509</v>
      </c>
      <c r="H45" s="141"/>
      <c r="I45" s="85">
        <v>22685</v>
      </c>
      <c r="J45" s="136"/>
      <c r="K45" s="85">
        <v>1649</v>
      </c>
    </row>
    <row r="46" spans="1:11" ht="18" customHeight="1">
      <c r="A46" s="1" t="s">
        <v>124</v>
      </c>
      <c r="B46" s="145"/>
      <c r="C46" s="145"/>
      <c r="E46" s="146">
        <v>3511</v>
      </c>
      <c r="F46" s="141"/>
      <c r="G46" s="146">
        <v>2109</v>
      </c>
      <c r="H46" s="141"/>
      <c r="I46" s="146">
        <v>0</v>
      </c>
      <c r="J46" s="136"/>
      <c r="K46" s="146">
        <v>0</v>
      </c>
    </row>
    <row r="47" spans="1:11" ht="18" customHeight="1">
      <c r="A47" s="98" t="s">
        <v>96</v>
      </c>
      <c r="E47" s="85">
        <f>SUM(E33:E46)</f>
        <v>4882723</v>
      </c>
      <c r="F47" s="85"/>
      <c r="G47" s="85">
        <f>SUM(G33:G46)</f>
        <v>6288917</v>
      </c>
      <c r="H47" s="85"/>
      <c r="I47" s="85">
        <f>SUM(I33:I46)</f>
        <v>-410352</v>
      </c>
      <c r="J47" s="85"/>
      <c r="K47" s="85">
        <f>SUM(K33:K46)</f>
        <v>-392364</v>
      </c>
    </row>
    <row r="48" spans="1:11" ht="18" customHeight="1">
      <c r="A48" s="1" t="s">
        <v>239</v>
      </c>
      <c r="E48" s="85">
        <v>-639500</v>
      </c>
      <c r="F48" s="131"/>
      <c r="G48" s="85">
        <v>-890132</v>
      </c>
      <c r="H48" s="131"/>
      <c r="I48" s="85">
        <v>1486</v>
      </c>
      <c r="J48" s="136"/>
      <c r="K48" s="85">
        <v>-9032</v>
      </c>
    </row>
    <row r="49" spans="1:11" s="100" customFormat="1" ht="18" customHeight="1">
      <c r="A49" s="100" t="s">
        <v>83</v>
      </c>
      <c r="D49" s="147"/>
      <c r="E49" s="148">
        <f>SUM(E47:E48)</f>
        <v>4243223</v>
      </c>
      <c r="F49" s="149"/>
      <c r="G49" s="148">
        <f>SUM(G47:G48)</f>
        <v>5398785</v>
      </c>
      <c r="H49" s="149"/>
      <c r="I49" s="148">
        <f>SUM(I47:I48)</f>
        <v>-408866</v>
      </c>
      <c r="J49" s="149"/>
      <c r="K49" s="148">
        <f>SUM(K47:K48)</f>
        <v>-401396</v>
      </c>
    </row>
    <row r="50" spans="1:11" ht="18" customHeight="1">
      <c r="F50" s="150"/>
      <c r="H50" s="151"/>
      <c r="J50" s="150"/>
    </row>
    <row r="51" spans="1:11" s="1" customFormat="1" ht="18" customHeight="1">
      <c r="A51" s="161" t="s">
        <v>202</v>
      </c>
      <c r="B51" s="161"/>
      <c r="C51" s="161"/>
      <c r="D51" s="161"/>
      <c r="E51" s="161"/>
      <c r="F51" s="161"/>
      <c r="G51" s="161"/>
      <c r="H51" s="161"/>
      <c r="I51" s="161"/>
      <c r="J51" s="161"/>
      <c r="K51" s="161"/>
    </row>
    <row r="52" spans="1:11" s="4" customFormat="1" ht="18" customHeight="1">
      <c r="A52" s="2" t="s">
        <v>203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s="128" customFormat="1" ht="18" customHeight="1">
      <c r="A53" s="172" t="s">
        <v>108</v>
      </c>
      <c r="B53" s="172"/>
      <c r="C53" s="172"/>
      <c r="D53" s="172"/>
      <c r="E53" s="172"/>
      <c r="F53" s="172"/>
      <c r="G53" s="172"/>
      <c r="H53" s="172"/>
      <c r="I53" s="172"/>
      <c r="J53" s="172"/>
      <c r="K53" s="97"/>
    </row>
    <row r="54" spans="1:11" ht="9.9499999999999993" customHeight="1">
      <c r="A54" s="129"/>
      <c r="B54" s="129"/>
      <c r="C54" s="129"/>
      <c r="D54" s="129"/>
      <c r="E54" s="129"/>
      <c r="F54" s="129"/>
      <c r="G54" s="129"/>
      <c r="H54" s="129"/>
      <c r="I54" s="129"/>
      <c r="J54" s="129"/>
      <c r="K54" s="129"/>
    </row>
    <row r="55" spans="1:11" ht="18" customHeight="1">
      <c r="A55" s="100"/>
      <c r="B55" s="100"/>
      <c r="C55" s="100"/>
      <c r="D55" s="130"/>
      <c r="E55" s="167" t="s">
        <v>0</v>
      </c>
      <c r="F55" s="167"/>
      <c r="G55" s="167"/>
      <c r="H55" s="131"/>
      <c r="I55" s="167" t="s">
        <v>1</v>
      </c>
      <c r="J55" s="167"/>
      <c r="K55" s="167"/>
    </row>
    <row r="56" spans="1:11" ht="18" customHeight="1">
      <c r="A56" s="100"/>
      <c r="C56" s="100"/>
      <c r="D56" s="132"/>
      <c r="E56" s="167" t="s">
        <v>2</v>
      </c>
      <c r="F56" s="167"/>
      <c r="G56" s="167"/>
      <c r="H56" s="101"/>
      <c r="I56" s="167" t="s">
        <v>2</v>
      </c>
      <c r="J56" s="167"/>
      <c r="K56" s="167"/>
    </row>
    <row r="57" spans="1:11" s="19" customFormat="1" ht="18" customHeight="1">
      <c r="A57" s="18"/>
      <c r="C57" s="18"/>
      <c r="D57" s="133"/>
      <c r="E57" s="169" t="s">
        <v>195</v>
      </c>
      <c r="F57" s="169"/>
      <c r="G57" s="169"/>
      <c r="H57" s="134"/>
      <c r="I57" s="169" t="s">
        <v>195</v>
      </c>
      <c r="J57" s="169"/>
      <c r="K57" s="169"/>
    </row>
    <row r="58" spans="1:11" s="19" customFormat="1" ht="18" customHeight="1">
      <c r="A58" s="18"/>
      <c r="C58" s="18"/>
      <c r="D58" s="133"/>
      <c r="E58" s="173" t="s">
        <v>193</v>
      </c>
      <c r="F58" s="174"/>
      <c r="G58" s="174"/>
      <c r="H58" s="23"/>
      <c r="I58" s="173" t="s">
        <v>193</v>
      </c>
      <c r="J58" s="174"/>
      <c r="K58" s="174"/>
    </row>
    <row r="59" spans="1:11" ht="18" customHeight="1">
      <c r="A59" s="100"/>
      <c r="C59" s="100"/>
      <c r="D59" s="25" t="s">
        <v>4</v>
      </c>
      <c r="E59" s="22" t="s">
        <v>204</v>
      </c>
      <c r="F59" s="23"/>
      <c r="G59" s="22" t="s">
        <v>114</v>
      </c>
      <c r="H59" s="70"/>
      <c r="I59" s="22" t="s">
        <v>204</v>
      </c>
      <c r="J59" s="23"/>
      <c r="K59" s="22" t="s">
        <v>114</v>
      </c>
    </row>
    <row r="60" spans="1:11" s="102" customFormat="1" ht="18" customHeight="1">
      <c r="A60" s="121"/>
      <c r="C60" s="121"/>
      <c r="D60" s="132"/>
      <c r="E60" s="168" t="s">
        <v>82</v>
      </c>
      <c r="F60" s="168"/>
      <c r="G60" s="168"/>
      <c r="H60" s="168"/>
      <c r="I60" s="168"/>
      <c r="J60" s="168"/>
      <c r="K60" s="168"/>
    </row>
    <row r="61" spans="1:11" ht="18" customHeight="1">
      <c r="A61" s="117" t="s">
        <v>60</v>
      </c>
      <c r="D61" s="152"/>
      <c r="F61" s="141"/>
      <c r="H61" s="141"/>
      <c r="J61" s="136"/>
    </row>
    <row r="62" spans="1:11" ht="18" customHeight="1">
      <c r="A62" s="98" t="s">
        <v>257</v>
      </c>
      <c r="D62" s="152">
        <v>8</v>
      </c>
      <c r="E62" s="75">
        <v>0</v>
      </c>
      <c r="F62" s="85"/>
      <c r="G62" s="75">
        <v>0</v>
      </c>
      <c r="H62" s="85"/>
      <c r="I62" s="75">
        <v>-4000</v>
      </c>
      <c r="J62" s="136"/>
      <c r="K62" s="75">
        <v>0</v>
      </c>
    </row>
    <row r="63" spans="1:11" ht="18" customHeight="1">
      <c r="A63" s="98" t="s">
        <v>188</v>
      </c>
      <c r="D63" s="152"/>
      <c r="E63" s="85">
        <v>0</v>
      </c>
      <c r="F63" s="141"/>
      <c r="G63" s="85">
        <v>-176811</v>
      </c>
      <c r="H63" s="141"/>
      <c r="I63" s="85">
        <v>0</v>
      </c>
      <c r="J63" s="136"/>
      <c r="K63" s="85">
        <v>0</v>
      </c>
    </row>
    <row r="64" spans="1:11" ht="18" customHeight="1">
      <c r="A64" s="98" t="s">
        <v>191</v>
      </c>
      <c r="D64" s="152">
        <v>5</v>
      </c>
      <c r="E64" s="85">
        <v>1090724</v>
      </c>
      <c r="F64" s="141"/>
      <c r="G64" s="85">
        <v>178120</v>
      </c>
      <c r="H64" s="141"/>
      <c r="I64" s="85">
        <v>42814</v>
      </c>
      <c r="J64" s="136"/>
      <c r="K64" s="85">
        <v>223576</v>
      </c>
    </row>
    <row r="65" spans="1:11" ht="18" customHeight="1">
      <c r="A65" s="98" t="s">
        <v>192</v>
      </c>
      <c r="D65" s="152"/>
      <c r="E65" s="85">
        <v>0</v>
      </c>
      <c r="F65" s="141"/>
      <c r="G65" s="85">
        <v>0</v>
      </c>
      <c r="H65" s="141"/>
      <c r="I65" s="85">
        <v>0</v>
      </c>
      <c r="J65" s="136"/>
      <c r="K65" s="85">
        <v>8080000</v>
      </c>
    </row>
    <row r="66" spans="1:11" ht="18" customHeight="1">
      <c r="A66" s="98" t="s">
        <v>253</v>
      </c>
      <c r="D66" s="152"/>
      <c r="E66" s="85">
        <v>0</v>
      </c>
      <c r="F66" s="141"/>
      <c r="G66" s="85">
        <v>0</v>
      </c>
      <c r="H66" s="141"/>
      <c r="I66" s="85">
        <v>0</v>
      </c>
      <c r="J66" s="136"/>
      <c r="K66" s="85">
        <v>-5350000</v>
      </c>
    </row>
    <row r="67" spans="1:11" ht="18" customHeight="1">
      <c r="A67" s="98" t="s">
        <v>249</v>
      </c>
      <c r="D67" s="152">
        <v>4</v>
      </c>
      <c r="E67" s="85">
        <v>0</v>
      </c>
      <c r="F67" s="141"/>
      <c r="G67" s="85">
        <v>0</v>
      </c>
      <c r="H67" s="141"/>
      <c r="I67" s="85">
        <v>131000</v>
      </c>
      <c r="J67" s="136"/>
      <c r="K67" s="85">
        <v>28000</v>
      </c>
    </row>
    <row r="68" spans="1:11" ht="18" customHeight="1">
      <c r="A68" s="98" t="s">
        <v>14</v>
      </c>
      <c r="D68" s="152">
        <v>4</v>
      </c>
      <c r="E68" s="75">
        <v>-161222</v>
      </c>
      <c r="F68" s="85"/>
      <c r="G68" s="75">
        <v>0</v>
      </c>
      <c r="H68" s="85"/>
      <c r="I68" s="75">
        <v>-341418</v>
      </c>
      <c r="J68" s="136"/>
      <c r="K68" s="75">
        <v>0</v>
      </c>
    </row>
    <row r="69" spans="1:11" ht="18" customHeight="1">
      <c r="A69" s="98" t="s">
        <v>266</v>
      </c>
      <c r="D69" s="152">
        <v>7</v>
      </c>
      <c r="E69" s="85">
        <v>2077</v>
      </c>
      <c r="F69" s="141"/>
      <c r="G69" s="85">
        <v>0</v>
      </c>
      <c r="H69" s="141"/>
      <c r="I69" s="85">
        <v>2077</v>
      </c>
      <c r="J69" s="136"/>
      <c r="K69" s="85">
        <v>0</v>
      </c>
    </row>
    <row r="70" spans="1:11" ht="18" customHeight="1">
      <c r="A70" s="98" t="s">
        <v>258</v>
      </c>
      <c r="D70" s="152">
        <v>7</v>
      </c>
      <c r="E70" s="75">
        <v>-262993</v>
      </c>
      <c r="F70" s="85"/>
      <c r="G70" s="75">
        <v>-332172</v>
      </c>
      <c r="H70" s="85"/>
      <c r="I70" s="75">
        <v>-83880</v>
      </c>
      <c r="J70" s="136"/>
      <c r="K70" s="75">
        <v>-322172</v>
      </c>
    </row>
    <row r="71" spans="1:11" ht="18" customHeight="1">
      <c r="A71" s="98" t="s">
        <v>259</v>
      </c>
      <c r="D71" s="152"/>
      <c r="E71" s="75">
        <v>0</v>
      </c>
      <c r="F71" s="85"/>
      <c r="G71" s="75">
        <v>-860000</v>
      </c>
      <c r="H71" s="85"/>
      <c r="I71" s="75">
        <v>0</v>
      </c>
      <c r="J71" s="136"/>
      <c r="K71" s="75">
        <v>-860000</v>
      </c>
    </row>
    <row r="72" spans="1:11" ht="18" customHeight="1">
      <c r="A72" s="98" t="s">
        <v>254</v>
      </c>
      <c r="D72" s="152"/>
      <c r="E72" s="85">
        <v>-403679</v>
      </c>
      <c r="F72" s="141"/>
      <c r="G72" s="85">
        <v>483387</v>
      </c>
      <c r="H72" s="141"/>
      <c r="I72" s="85">
        <v>0</v>
      </c>
      <c r="J72" s="136"/>
      <c r="K72" s="85">
        <v>0</v>
      </c>
    </row>
    <row r="73" spans="1:11" ht="18" customHeight="1">
      <c r="A73" s="98" t="s">
        <v>187</v>
      </c>
      <c r="D73" s="152"/>
      <c r="E73" s="85">
        <v>0</v>
      </c>
      <c r="F73" s="141"/>
      <c r="G73" s="85">
        <v>-30000</v>
      </c>
      <c r="H73" s="141"/>
      <c r="I73" s="85">
        <v>0</v>
      </c>
      <c r="J73" s="136"/>
      <c r="K73" s="85">
        <v>-30000</v>
      </c>
    </row>
    <row r="74" spans="1:11" ht="18" customHeight="1">
      <c r="A74" s="98" t="s">
        <v>233</v>
      </c>
      <c r="D74" s="152"/>
      <c r="E74" s="85">
        <v>-14447</v>
      </c>
      <c r="F74" s="141"/>
      <c r="G74" s="75">
        <v>0</v>
      </c>
      <c r="H74" s="85"/>
      <c r="I74" s="75">
        <v>0</v>
      </c>
      <c r="J74" s="136"/>
      <c r="K74" s="75">
        <v>0</v>
      </c>
    </row>
    <row r="75" spans="1:11" ht="18" customHeight="1">
      <c r="A75" s="98" t="s">
        <v>231</v>
      </c>
      <c r="D75" s="152"/>
      <c r="E75" s="85">
        <v>10</v>
      </c>
      <c r="F75" s="141"/>
      <c r="G75" s="85">
        <v>6358</v>
      </c>
      <c r="H75" s="141"/>
      <c r="I75" s="85">
        <v>10</v>
      </c>
      <c r="J75" s="136"/>
      <c r="K75" s="85">
        <v>0</v>
      </c>
    </row>
    <row r="76" spans="1:11" ht="18" customHeight="1">
      <c r="A76" s="98" t="s">
        <v>232</v>
      </c>
      <c r="D76" s="152"/>
      <c r="E76" s="85">
        <v>-1849790</v>
      </c>
      <c r="F76" s="141"/>
      <c r="G76" s="85">
        <v>-4926602</v>
      </c>
      <c r="H76" s="141"/>
      <c r="I76" s="85">
        <v>-3093</v>
      </c>
      <c r="J76" s="136"/>
      <c r="K76" s="85">
        <v>-790</v>
      </c>
    </row>
    <row r="77" spans="1:11" ht="18" customHeight="1">
      <c r="A77" s="98" t="s">
        <v>234</v>
      </c>
      <c r="D77" s="152"/>
      <c r="E77" s="85">
        <v>-1742</v>
      </c>
      <c r="F77" s="141"/>
      <c r="G77" s="85">
        <v>-3222</v>
      </c>
      <c r="H77" s="141"/>
      <c r="I77" s="85">
        <v>-315</v>
      </c>
      <c r="J77" s="136"/>
      <c r="K77" s="85">
        <v>-2525</v>
      </c>
    </row>
    <row r="78" spans="1:11" ht="18" customHeight="1">
      <c r="A78" s="98" t="s">
        <v>62</v>
      </c>
      <c r="D78" s="152"/>
      <c r="E78" s="85">
        <v>3484245</v>
      </c>
      <c r="F78" s="141"/>
      <c r="G78" s="85">
        <v>2362887</v>
      </c>
      <c r="H78" s="141"/>
      <c r="I78" s="85">
        <v>2789035</v>
      </c>
      <c r="J78" s="136"/>
      <c r="K78" s="85">
        <v>2643540</v>
      </c>
    </row>
    <row r="79" spans="1:11" ht="18" customHeight="1">
      <c r="A79" s="98" t="s">
        <v>61</v>
      </c>
      <c r="D79" s="152"/>
      <c r="E79" s="85">
        <v>157822</v>
      </c>
      <c r="F79" s="141"/>
      <c r="G79" s="85">
        <v>121479</v>
      </c>
      <c r="H79" s="141"/>
      <c r="I79" s="85">
        <v>78918</v>
      </c>
      <c r="J79" s="136"/>
      <c r="K79" s="85">
        <v>106201</v>
      </c>
    </row>
    <row r="80" spans="1:11" s="100" customFormat="1" ht="18" customHeight="1">
      <c r="A80" s="66" t="s">
        <v>84</v>
      </c>
      <c r="D80" s="147"/>
      <c r="E80" s="148">
        <f>SUM(E62:E79)</f>
        <v>2041005</v>
      </c>
      <c r="F80" s="109"/>
      <c r="G80" s="148">
        <f>SUM(G62:G79)</f>
        <v>-3176576</v>
      </c>
      <c r="H80" s="109"/>
      <c r="I80" s="148">
        <f>SUM(I62:I79)</f>
        <v>2611148</v>
      </c>
      <c r="J80" s="153"/>
      <c r="K80" s="148">
        <f>SUM(K62:K79)</f>
        <v>4515830</v>
      </c>
    </row>
    <row r="81" spans="1:11" ht="9.9499999999999993" customHeight="1">
      <c r="A81" s="129"/>
      <c r="B81" s="129"/>
      <c r="C81" s="129"/>
      <c r="D81" s="129"/>
      <c r="E81" s="129"/>
      <c r="F81" s="129"/>
      <c r="G81" s="129"/>
      <c r="H81" s="129"/>
      <c r="I81" s="129"/>
      <c r="J81" s="129"/>
      <c r="K81" s="129"/>
    </row>
    <row r="82" spans="1:11" ht="18" customHeight="1">
      <c r="A82" s="117" t="s">
        <v>63</v>
      </c>
      <c r="F82" s="141"/>
      <c r="H82" s="141"/>
      <c r="J82" s="136"/>
    </row>
    <row r="83" spans="1:11" ht="18" customHeight="1">
      <c r="A83" s="154" t="s">
        <v>251</v>
      </c>
      <c r="D83" s="152"/>
      <c r="E83" s="85">
        <v>1376636</v>
      </c>
      <c r="F83" s="141"/>
      <c r="G83" s="85">
        <v>0</v>
      </c>
      <c r="H83" s="141"/>
      <c r="I83" s="85">
        <v>0</v>
      </c>
      <c r="J83" s="136"/>
      <c r="K83" s="85">
        <v>0</v>
      </c>
    </row>
    <row r="84" spans="1:11" ht="18" customHeight="1">
      <c r="A84" s="154" t="s">
        <v>113</v>
      </c>
      <c r="E84" s="85">
        <v>1073673</v>
      </c>
      <c r="F84" s="141"/>
      <c r="G84" s="85">
        <v>11443145</v>
      </c>
      <c r="H84" s="141"/>
      <c r="I84" s="85">
        <v>0</v>
      </c>
      <c r="J84" s="136"/>
      <c r="K84" s="85">
        <v>0</v>
      </c>
    </row>
    <row r="85" spans="1:11" ht="18" customHeight="1">
      <c r="A85" s="154" t="s">
        <v>185</v>
      </c>
      <c r="B85" s="145"/>
      <c r="C85" s="145"/>
      <c r="E85" s="85">
        <v>-718875</v>
      </c>
      <c r="F85" s="141"/>
      <c r="G85" s="85">
        <v>-2397494</v>
      </c>
      <c r="H85" s="141"/>
      <c r="I85" s="85">
        <v>0</v>
      </c>
      <c r="J85" s="136"/>
      <c r="K85" s="85">
        <v>0</v>
      </c>
    </row>
    <row r="86" spans="1:11" ht="18" customHeight="1">
      <c r="A86" s="154" t="s">
        <v>179</v>
      </c>
      <c r="B86" s="145"/>
      <c r="C86" s="145"/>
      <c r="E86" s="85">
        <v>0</v>
      </c>
      <c r="F86" s="141"/>
      <c r="G86" s="85">
        <v>-950433</v>
      </c>
      <c r="H86" s="141"/>
      <c r="I86" s="85">
        <v>0</v>
      </c>
      <c r="J86" s="136"/>
      <c r="K86" s="85">
        <v>0</v>
      </c>
    </row>
    <row r="87" spans="1:11" ht="18" customHeight="1">
      <c r="A87" s="154" t="s">
        <v>143</v>
      </c>
      <c r="E87" s="85">
        <v>0</v>
      </c>
      <c r="F87" s="141"/>
      <c r="G87" s="85">
        <v>9375572</v>
      </c>
      <c r="H87" s="141">
        <v>0</v>
      </c>
      <c r="I87" s="85">
        <v>0</v>
      </c>
      <c r="J87" s="136"/>
      <c r="K87" s="85">
        <v>0</v>
      </c>
    </row>
    <row r="88" spans="1:11" ht="18" customHeight="1">
      <c r="A88" s="154" t="s">
        <v>189</v>
      </c>
      <c r="E88" s="85">
        <v>0</v>
      </c>
      <c r="F88" s="141"/>
      <c r="G88" s="85">
        <v>-33774</v>
      </c>
      <c r="H88" s="141">
        <v>0</v>
      </c>
      <c r="I88" s="85">
        <v>0</v>
      </c>
      <c r="J88" s="136"/>
      <c r="K88" s="85">
        <v>0</v>
      </c>
    </row>
    <row r="89" spans="1:11" ht="18" customHeight="1">
      <c r="A89" s="154" t="s">
        <v>240</v>
      </c>
      <c r="E89" s="85">
        <v>-3407832</v>
      </c>
      <c r="F89" s="141"/>
      <c r="G89" s="85">
        <v>0</v>
      </c>
      <c r="H89" s="141"/>
      <c r="I89" s="85">
        <v>0</v>
      </c>
      <c r="J89" s="136"/>
      <c r="K89" s="85">
        <v>0</v>
      </c>
    </row>
    <row r="90" spans="1:11" ht="18" customHeight="1">
      <c r="A90" s="154" t="s">
        <v>260</v>
      </c>
      <c r="E90" s="85">
        <v>0</v>
      </c>
      <c r="F90" s="141">
        <v>0</v>
      </c>
      <c r="G90" s="85">
        <v>-6112472</v>
      </c>
      <c r="H90" s="141"/>
      <c r="I90" s="85">
        <v>0</v>
      </c>
      <c r="J90" s="136">
        <v>0</v>
      </c>
      <c r="K90" s="85">
        <v>0</v>
      </c>
    </row>
    <row r="91" spans="1:11" ht="18" customHeight="1">
      <c r="A91" s="98" t="s">
        <v>267</v>
      </c>
      <c r="E91" s="85">
        <v>0</v>
      </c>
      <c r="G91" s="85">
        <v>-3058601</v>
      </c>
      <c r="I91" s="85">
        <v>0</v>
      </c>
      <c r="K91" s="85">
        <v>0</v>
      </c>
    </row>
    <row r="92" spans="1:11" ht="18" customHeight="1">
      <c r="A92" s="154" t="s">
        <v>268</v>
      </c>
      <c r="F92" s="141"/>
      <c r="H92" s="141"/>
      <c r="J92" s="136"/>
    </row>
    <row r="93" spans="1:11" ht="18" customHeight="1">
      <c r="A93" s="154"/>
      <c r="B93" s="98" t="s">
        <v>151</v>
      </c>
      <c r="E93" s="85">
        <v>-663</v>
      </c>
      <c r="F93" s="141"/>
      <c r="G93" s="85">
        <v>-1189</v>
      </c>
      <c r="H93" s="141"/>
      <c r="I93" s="85">
        <v>0</v>
      </c>
      <c r="J93" s="136"/>
      <c r="K93" s="85">
        <v>0</v>
      </c>
    </row>
    <row r="94" spans="1:11" ht="18" customHeight="1">
      <c r="A94" s="154" t="s">
        <v>104</v>
      </c>
      <c r="E94" s="85">
        <v>-3477319</v>
      </c>
      <c r="F94" s="131"/>
      <c r="G94" s="85">
        <v>-3477258</v>
      </c>
      <c r="H94" s="131"/>
      <c r="I94" s="85">
        <v>-3477319</v>
      </c>
      <c r="J94" s="136"/>
      <c r="K94" s="85">
        <v>-3477258</v>
      </c>
    </row>
    <row r="95" spans="1:11" ht="18" customHeight="1">
      <c r="A95" s="98" t="s">
        <v>64</v>
      </c>
      <c r="E95" s="85">
        <v>-1224404</v>
      </c>
      <c r="F95" s="131"/>
      <c r="G95" s="85">
        <v>-1214389</v>
      </c>
      <c r="H95" s="131"/>
      <c r="I95" s="85">
        <v>0</v>
      </c>
      <c r="J95" s="136"/>
      <c r="K95" s="85">
        <v>0</v>
      </c>
    </row>
    <row r="96" spans="1:11" s="100" customFormat="1" ht="18" customHeight="1">
      <c r="A96" s="66" t="s">
        <v>85</v>
      </c>
      <c r="D96" s="147"/>
      <c r="E96" s="155">
        <f>SUM(E83:E95)</f>
        <v>-6378784</v>
      </c>
      <c r="F96" s="109"/>
      <c r="G96" s="155">
        <f>SUM(G83:G95)</f>
        <v>3573107</v>
      </c>
      <c r="H96" s="109"/>
      <c r="I96" s="155">
        <f>SUM(I83:I95)</f>
        <v>-3477319</v>
      </c>
      <c r="J96" s="109"/>
      <c r="K96" s="155">
        <f>SUM(K83:K95)</f>
        <v>-3477258</v>
      </c>
    </row>
    <row r="97" spans="1:11" ht="9.9499999999999993" customHeight="1">
      <c r="A97" s="129"/>
      <c r="B97" s="129"/>
      <c r="C97" s="129"/>
      <c r="D97" s="129"/>
      <c r="E97" s="129"/>
      <c r="F97" s="129"/>
      <c r="G97" s="129"/>
      <c r="H97" s="129"/>
      <c r="I97" s="129"/>
      <c r="J97" s="129"/>
      <c r="K97" s="129"/>
    </row>
    <row r="98" spans="1:11" s="100" customFormat="1" ht="18" customHeight="1">
      <c r="A98" s="98" t="s">
        <v>235</v>
      </c>
      <c r="B98" s="98"/>
      <c r="D98" s="147"/>
    </row>
    <row r="99" spans="1:11" s="100" customFormat="1" ht="18" customHeight="1">
      <c r="A99" s="98"/>
      <c r="B99" s="98" t="s">
        <v>97</v>
      </c>
      <c r="D99" s="147"/>
      <c r="E99" s="156">
        <f>SUM(E49,E80,E96)</f>
        <v>-94556</v>
      </c>
      <c r="F99" s="156"/>
      <c r="G99" s="156">
        <f>SUM(G49,G80,G96)</f>
        <v>5795316</v>
      </c>
      <c r="H99" s="156"/>
      <c r="I99" s="156">
        <f>SUM(I49,I80,I96)</f>
        <v>-1275037</v>
      </c>
      <c r="J99" s="156"/>
      <c r="K99" s="156">
        <f>SUM(K49,K80,K96)</f>
        <v>637176</v>
      </c>
    </row>
    <row r="100" spans="1:11" ht="18" customHeight="1">
      <c r="A100" s="83" t="s">
        <v>141</v>
      </c>
      <c r="B100" s="100"/>
      <c r="C100" s="100"/>
      <c r="E100" s="85">
        <v>-239613</v>
      </c>
      <c r="F100" s="131"/>
      <c r="G100" s="85">
        <v>313649</v>
      </c>
      <c r="H100" s="131"/>
      <c r="I100" s="85">
        <v>0</v>
      </c>
      <c r="J100" s="136"/>
      <c r="K100" s="85">
        <v>0</v>
      </c>
    </row>
    <row r="101" spans="1:11" ht="18" customHeight="1">
      <c r="A101" s="66" t="s">
        <v>236</v>
      </c>
      <c r="B101" s="100"/>
      <c r="C101" s="100"/>
      <c r="E101" s="157">
        <f>SUM(E99,E100)</f>
        <v>-334169</v>
      </c>
      <c r="F101" s="131"/>
      <c r="G101" s="157">
        <f>SUM(G99,G100)</f>
        <v>6108965</v>
      </c>
      <c r="H101" s="131"/>
      <c r="I101" s="157">
        <f>SUM(I99,I100)</f>
        <v>-1275037</v>
      </c>
      <c r="J101" s="158"/>
      <c r="K101" s="157">
        <f>SUM(K99,K100)</f>
        <v>637176</v>
      </c>
    </row>
    <row r="102" spans="1:11" ht="18" customHeight="1">
      <c r="A102" s="83" t="s">
        <v>237</v>
      </c>
      <c r="B102" s="100"/>
      <c r="C102" s="100"/>
      <c r="E102" s="85">
        <v>11695247</v>
      </c>
      <c r="F102" s="131"/>
      <c r="G102" s="85">
        <v>9287458</v>
      </c>
      <c r="H102" s="131"/>
      <c r="I102" s="85">
        <v>4856977</v>
      </c>
      <c r="J102" s="136"/>
      <c r="K102" s="85">
        <v>4240825</v>
      </c>
    </row>
    <row r="103" spans="1:11" ht="18" customHeight="1" thickBot="1">
      <c r="A103" s="66" t="s">
        <v>238</v>
      </c>
      <c r="B103" s="100"/>
      <c r="C103" s="100"/>
      <c r="D103" s="147"/>
      <c r="E103" s="159">
        <f>SUM(E101:E102)</f>
        <v>11361078</v>
      </c>
      <c r="F103" s="109"/>
      <c r="G103" s="159">
        <f>SUM(G101:G102)</f>
        <v>15396423</v>
      </c>
      <c r="H103" s="109"/>
      <c r="I103" s="159">
        <f>SUM(I101:I102)</f>
        <v>3581940</v>
      </c>
      <c r="J103" s="109"/>
      <c r="K103" s="159">
        <f>SUM(K101:K102)</f>
        <v>4878001</v>
      </c>
    </row>
    <row r="104" spans="1:11" ht="18" customHeight="1" thickTop="1">
      <c r="A104" s="129"/>
      <c r="B104" s="129"/>
      <c r="C104" s="129"/>
      <c r="D104" s="129"/>
      <c r="E104" s="129"/>
      <c r="F104" s="129"/>
      <c r="G104" s="129"/>
      <c r="H104" s="129"/>
      <c r="I104" s="129"/>
      <c r="J104" s="129"/>
      <c r="K104" s="129"/>
    </row>
  </sheetData>
  <mergeCells count="22">
    <mergeCell ref="E58:G58"/>
    <mergeCell ref="I58:K58"/>
    <mergeCell ref="E60:K60"/>
    <mergeCell ref="A53:J53"/>
    <mergeCell ref="E55:G55"/>
    <mergeCell ref="I55:K55"/>
    <mergeCell ref="E56:G56"/>
    <mergeCell ref="I56:K56"/>
    <mergeCell ref="E57:G57"/>
    <mergeCell ref="I57:K57"/>
    <mergeCell ref="A51:K51"/>
    <mergeCell ref="A1:K1"/>
    <mergeCell ref="E8:G8"/>
    <mergeCell ref="I8:K8"/>
    <mergeCell ref="E10:K10"/>
    <mergeCell ref="I5:K5"/>
    <mergeCell ref="E7:G7"/>
    <mergeCell ref="E5:G5"/>
    <mergeCell ref="E6:G6"/>
    <mergeCell ref="I7:K7"/>
    <mergeCell ref="A3:J3"/>
    <mergeCell ref="I6:K6"/>
  </mergeCells>
  <pageMargins left="0.8" right="0.4" top="0.48" bottom="0.5" header="0.5" footer="0.5"/>
  <pageSetup paperSize="9" scale="77" firstPageNumber="10" fitToHeight="0" orientation="portrait" useFirstPageNumber="1" r:id="rId1"/>
  <headerFooter>
    <oddFooter>&amp;L&amp;"Times New Roman,Regular" The accompanying condensed notes form an integral part of the interim financial statements.
&amp;C&amp;"Times New Roman,Regular"&amp;P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BS-2-3</vt:lpstr>
      <vt:lpstr>PL 3 M 4</vt:lpstr>
      <vt:lpstr>PL 9 M 5</vt:lpstr>
      <vt:lpstr>EQ Conso 18 6</vt:lpstr>
      <vt:lpstr>EQ Conso 19 7</vt:lpstr>
      <vt:lpstr>EQ Seperate 18 8</vt:lpstr>
      <vt:lpstr>EQ Seperate 19 9</vt:lpstr>
      <vt:lpstr>CF 10-11</vt:lpstr>
      <vt:lpstr>'BS-2-3'!Print_Area</vt:lpstr>
      <vt:lpstr>'CF 10-11'!Print_Area</vt:lpstr>
      <vt:lpstr>'EQ Conso 18 6'!Print_Area</vt:lpstr>
      <vt:lpstr>'EQ Conso 19 7'!Print_Area</vt:lpstr>
      <vt:lpstr>'EQ Seperate 18 8'!Print_Area</vt:lpstr>
      <vt:lpstr>'EQ Seperate 19 9'!Print_Area</vt:lpstr>
      <vt:lpstr>'PL 3 M 4'!Print_Area</vt:lpstr>
      <vt:lpstr>'PL 9 M 5'!Print_Area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npunborvornmitr</dc:creator>
  <cp:lastModifiedBy>Administrator</cp:lastModifiedBy>
  <cp:lastPrinted>2019-11-06T11:14:30Z</cp:lastPrinted>
  <dcterms:created xsi:type="dcterms:W3CDTF">2013-05-07T09:33:34Z</dcterms:created>
  <dcterms:modified xsi:type="dcterms:W3CDTF">2019-11-12T09:48:19Z</dcterms:modified>
</cp:coreProperties>
</file>