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-15" windowWidth="10260" windowHeight="7485" tabRatio="760"/>
  </bookViews>
  <sheets>
    <sheet name="BS 3-4" sheetId="6" r:id="rId1"/>
    <sheet name="PL 3 M" sheetId="2" r:id="rId2"/>
    <sheet name="PL 9 M" sheetId="15" r:id="rId3"/>
    <sheet name="EQ Conso Q3-17" sheetId="12" r:id="rId4"/>
    <sheet name="EQ Conso Q3-18" sheetId="13" r:id="rId5"/>
    <sheet name="Equity (seperate) Q3-17" sheetId="10" r:id="rId6"/>
    <sheet name="Equity (seperate) Q3-18" sheetId="14" r:id="rId7"/>
    <sheet name="CF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97_2.3">[1]PR4!$B$1:$I$60</definedName>
    <definedName name="_Tax2">[2]Input!$D$19</definedName>
    <definedName name="_w1" localSheetId="0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 localSheetId="3">#REF!</definedName>
    <definedName name="a" localSheetId="4">#REF!</definedName>
    <definedName name="a" localSheetId="6">#REF!</definedName>
    <definedName name="a" localSheetId="2">#REF!</definedName>
    <definedName name="a">#REF!</definedName>
    <definedName name="AHFS_LIAB">'[3]18.1'!$F$28</definedName>
    <definedName name="AnSheetStartDate">[4]Ass!$F$16</definedName>
    <definedName name="AS" localSheetId="3">#REF!</definedName>
    <definedName name="AS" localSheetId="4">#REF!</definedName>
    <definedName name="AS" localSheetId="6">#REF!</definedName>
    <definedName name="AS" localSheetId="2">#REF!</definedName>
    <definedName name="AS">#REF!</definedName>
    <definedName name="ASSOC_UNQUO">'[5]6.1'!$I$33</definedName>
    <definedName name="AVGPLJUL">'[6]Fx AUD'!$H$146</definedName>
    <definedName name="BE" localSheetId="3">#REF!</definedName>
    <definedName name="BE" localSheetId="4">#REF!</definedName>
    <definedName name="BE" localSheetId="6">#REF!</definedName>
    <definedName name="BE" localSheetId="2">#REF!</definedName>
    <definedName name="BE">#REF!</definedName>
    <definedName name="BORROW_STERM">'[3]15'!$I$19</definedName>
    <definedName name="BS" localSheetId="3">#REF!</definedName>
    <definedName name="BS" localSheetId="4">#REF!</definedName>
    <definedName name="BS" localSheetId="6">#REF!</definedName>
    <definedName name="BS" localSheetId="2">#REF!</definedName>
    <definedName name="BS">#REF!</definedName>
    <definedName name="BS_New" localSheetId="3">#REF!</definedName>
    <definedName name="BS_New" localSheetId="4">#REF!</definedName>
    <definedName name="BS_New" localSheetId="6">#REF!</definedName>
    <definedName name="BS_New" localSheetId="2">#REF!</definedName>
    <definedName name="BS_New">#REF!</definedName>
    <definedName name="BS_มิ.ย.54" localSheetId="3">#REF!</definedName>
    <definedName name="BS_มิ.ย.54" localSheetId="4">#REF!</definedName>
    <definedName name="BS_มิ.ย.54" localSheetId="6">#REF!</definedName>
    <definedName name="BS_มิ.ย.54" localSheetId="2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 localSheetId="3">#REF!</definedName>
    <definedName name="current" localSheetId="4">#REF!</definedName>
    <definedName name="current" localSheetId="6">#REF!</definedName>
    <definedName name="current" localSheetId="2">#REF!</definedName>
    <definedName name="current">#REF!</definedName>
    <definedName name="Data">[12]Active!$A$2</definedName>
    <definedName name="Data03" localSheetId="3">#REF!</definedName>
    <definedName name="Data03" localSheetId="4">#REF!</definedName>
    <definedName name="Data03" localSheetId="6">#REF!</definedName>
    <definedName name="Data03" localSheetId="2">#REF!</definedName>
    <definedName name="Data03">#REF!</definedName>
    <definedName name="Data04" localSheetId="3">[13]Assump2yrs.!#REF!</definedName>
    <definedName name="Data04" localSheetId="4">[13]Assump2yrs.!#REF!</definedName>
    <definedName name="Data04" localSheetId="6">[13]Assump2yrs.!#REF!</definedName>
    <definedName name="Data04" localSheetId="2">[13]Assump2yrs.!#REF!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 localSheetId="3">[15]Active!#REF!</definedName>
    <definedName name="df" localSheetId="4">[15]Active!#REF!</definedName>
    <definedName name="df" localSheetId="6">[15]Active!#REF!</definedName>
    <definedName name="df" localSheetId="2">[15]Active!#REF!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 localSheetId="3">#REF!</definedName>
    <definedName name="Employee" localSheetId="4">#REF!</definedName>
    <definedName name="Employee" localSheetId="6">#REF!</definedName>
    <definedName name="Employee" localSheetId="2">#REF!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 localSheetId="3">#REF!</definedName>
    <definedName name="l" localSheetId="4">#REF!</definedName>
    <definedName name="l" localSheetId="6">#REF!</definedName>
    <definedName name="l" localSheetId="2">#REF!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 localSheetId="3">#REF!</definedName>
    <definedName name="lt" localSheetId="4">#REF!</definedName>
    <definedName name="lt" localSheetId="6">#REF!</definedName>
    <definedName name="lt" localSheetId="2">#REF!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 localSheetId="3">#REF!</definedName>
    <definedName name="MWh" localSheetId="4">#REF!</definedName>
    <definedName name="MWh" localSheetId="6">#REF!</definedName>
    <definedName name="MWh" localSheetId="2">#REF!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 localSheetId="3">[15]Active!#REF!</definedName>
    <definedName name="PBO_Term" localSheetId="4">[15]Active!#REF!</definedName>
    <definedName name="PBO_Term" localSheetId="6">[15]Active!#REF!</definedName>
    <definedName name="PBO_Term" localSheetId="2">[15]Active!#REF!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 3-4'!$A$1:$N$103</definedName>
    <definedName name="_xlnm.Print_Area" localSheetId="7">CF!$A$1:$K$102</definedName>
    <definedName name="_xlnm.Print_Area" localSheetId="3">'EQ Conso Q3-17'!$A$1:$AD$25</definedName>
    <definedName name="_xlnm.Print_Area" localSheetId="4">'EQ Conso Q3-18'!$A$1:$AD$31</definedName>
    <definedName name="_xlnm.Print_Area" localSheetId="5">'Equity (seperate) Q3-17'!$A$1:$S$23</definedName>
    <definedName name="_xlnm.Print_Area" localSheetId="6">'Equity (seperate) Q3-18'!$A$1:$S$23</definedName>
    <definedName name="_xlnm.Print_Area" localSheetId="1">'PL 3 M'!$A$1:$K$58</definedName>
    <definedName name="_xlnm.Print_Area" localSheetId="2">'PL 9 M'!$A$1:$K$59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 localSheetId="3">#REF!</definedName>
    <definedName name="Salary" localSheetId="4">#REF!</definedName>
    <definedName name="Salary" localSheetId="6">#REF!</definedName>
    <definedName name="Salary" localSheetId="2">#REF!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52511"/>
</workbook>
</file>

<file path=xl/calcChain.xml><?xml version="1.0" encoding="utf-8"?>
<calcChain xmlns="http://schemas.openxmlformats.org/spreadsheetml/2006/main">
  <c r="S19" i="14" l="1"/>
  <c r="S18" i="14"/>
  <c r="S15" i="14"/>
  <c r="S13" i="14"/>
  <c r="S19" i="10"/>
  <c r="S18" i="10"/>
  <c r="S15" i="10"/>
  <c r="S13" i="10"/>
  <c r="X27" i="13"/>
  <c r="Z27" i="13" s="1"/>
  <c r="AD27" i="13" s="1"/>
  <c r="X26" i="13"/>
  <c r="X28" i="13" s="1"/>
  <c r="AB23" i="13"/>
  <c r="X22" i="13"/>
  <c r="Z22" i="13" s="1"/>
  <c r="X19" i="13"/>
  <c r="Z19" i="13" s="1"/>
  <c r="Z14" i="13"/>
  <c r="X14" i="13"/>
  <c r="X13" i="13"/>
  <c r="Z13" i="13" s="1"/>
  <c r="Z21" i="12"/>
  <c r="Z20" i="12"/>
  <c r="X21" i="12"/>
  <c r="X20" i="12"/>
  <c r="AD17" i="12"/>
  <c r="Z17" i="12"/>
  <c r="X17" i="12"/>
  <c r="Z14" i="12"/>
  <c r="Z13" i="12"/>
  <c r="X14" i="12"/>
  <c r="X13" i="12"/>
  <c r="Z26" i="13" l="1"/>
  <c r="AD26" i="13" s="1"/>
  <c r="AD28" i="13"/>
  <c r="Z28" i="13"/>
  <c r="E94" i="5"/>
  <c r="E78" i="5"/>
  <c r="E56" i="15"/>
  <c r="E51" i="15"/>
  <c r="G37" i="15"/>
  <c r="E37" i="15"/>
  <c r="E14" i="15"/>
  <c r="E25" i="15" s="1"/>
  <c r="E27" i="15" s="1"/>
  <c r="E42" i="2"/>
  <c r="E37" i="2"/>
  <c r="E25" i="2"/>
  <c r="E27" i="2" s="1"/>
  <c r="E14" i="2"/>
  <c r="F99" i="6"/>
  <c r="F101" i="6" s="1"/>
  <c r="F82" i="6"/>
  <c r="F70" i="6"/>
  <c r="F45" i="6"/>
  <c r="F25" i="6"/>
  <c r="E44" i="2" l="1"/>
  <c r="E45" i="2" s="1"/>
  <c r="F84" i="6"/>
  <c r="F103" i="6" s="1"/>
  <c r="F47" i="6"/>
  <c r="G42" i="2"/>
  <c r="G44" i="2" s="1"/>
  <c r="AD13" i="13"/>
  <c r="H99" i="6"/>
  <c r="H101" i="6" s="1"/>
  <c r="E33" i="5"/>
  <c r="E48" i="5" s="1"/>
  <c r="E50" i="5" s="1"/>
  <c r="E97" i="5" s="1"/>
  <c r="E99" i="5" s="1"/>
  <c r="N25" i="6"/>
  <c r="L25" i="6"/>
  <c r="J25" i="6"/>
  <c r="H25" i="6"/>
  <c r="G33" i="5"/>
  <c r="G48" i="5" s="1"/>
  <c r="G50" i="5" s="1"/>
  <c r="K78" i="5"/>
  <c r="I78" i="5"/>
  <c r="G78" i="5"/>
  <c r="G94" i="5"/>
  <c r="I94" i="5"/>
  <c r="K94" i="5"/>
  <c r="T28" i="13"/>
  <c r="V28" i="13"/>
  <c r="F23" i="13"/>
  <c r="V23" i="13"/>
  <c r="T23" i="13"/>
  <c r="P23" i="13"/>
  <c r="N23" i="13"/>
  <c r="R23" i="13"/>
  <c r="L23" i="13"/>
  <c r="J23" i="13"/>
  <c r="H23" i="13"/>
  <c r="AD22" i="13"/>
  <c r="AD14" i="13"/>
  <c r="R15" i="13"/>
  <c r="N28" i="13"/>
  <c r="R28" i="13"/>
  <c r="N15" i="13"/>
  <c r="AD20" i="12"/>
  <c r="N15" i="12"/>
  <c r="N22" i="12"/>
  <c r="R22" i="12"/>
  <c r="R15" i="12"/>
  <c r="K37" i="2"/>
  <c r="I37" i="2"/>
  <c r="G37" i="2"/>
  <c r="AB15" i="13"/>
  <c r="V15" i="13"/>
  <c r="T15" i="13"/>
  <c r="P15" i="13"/>
  <c r="L15" i="13"/>
  <c r="J15" i="13"/>
  <c r="H15" i="13"/>
  <c r="F15" i="13"/>
  <c r="AB15" i="12"/>
  <c r="V15" i="12"/>
  <c r="T15" i="12"/>
  <c r="P15" i="12"/>
  <c r="L15" i="12"/>
  <c r="L24" i="12" s="1"/>
  <c r="J15" i="12"/>
  <c r="H15" i="12"/>
  <c r="F15" i="12"/>
  <c r="K58" i="15"/>
  <c r="I58" i="15"/>
  <c r="G58" i="15"/>
  <c r="E58" i="15"/>
  <c r="K56" i="15"/>
  <c r="I56" i="15"/>
  <c r="G56" i="15"/>
  <c r="K51" i="15"/>
  <c r="I51" i="15"/>
  <c r="G51" i="15"/>
  <c r="G43" i="15"/>
  <c r="E43" i="15"/>
  <c r="E45" i="15" s="1"/>
  <c r="E46" i="15" s="1"/>
  <c r="K37" i="15"/>
  <c r="K43" i="15" s="1"/>
  <c r="I37" i="15"/>
  <c r="I43" i="15"/>
  <c r="G45" i="15"/>
  <c r="K14" i="15"/>
  <c r="K25" i="15" s="1"/>
  <c r="K27" i="15" s="1"/>
  <c r="I14" i="15"/>
  <c r="I25" i="15" s="1"/>
  <c r="I27" i="15" s="1"/>
  <c r="G14" i="15"/>
  <c r="G25" i="15" s="1"/>
  <c r="G27" i="15" s="1"/>
  <c r="F14" i="15"/>
  <c r="J99" i="6"/>
  <c r="J101" i="6" s="1"/>
  <c r="N70" i="6"/>
  <c r="L70" i="6"/>
  <c r="J70" i="6"/>
  <c r="H70" i="6"/>
  <c r="J82" i="6"/>
  <c r="J84" i="6" s="1"/>
  <c r="J45" i="6"/>
  <c r="J47" i="6" s="1"/>
  <c r="K33" i="5"/>
  <c r="K48" i="5" s="1"/>
  <c r="K50" i="5" s="1"/>
  <c r="I33" i="5"/>
  <c r="I48" i="5" s="1"/>
  <c r="I50" i="5" s="1"/>
  <c r="N99" i="6"/>
  <c r="N101" i="6"/>
  <c r="L99" i="6"/>
  <c r="L101" i="6" s="1"/>
  <c r="N82" i="6"/>
  <c r="L82" i="6"/>
  <c r="H82" i="6"/>
  <c r="Q20" i="10"/>
  <c r="Q22" i="10" s="1"/>
  <c r="O20" i="10"/>
  <c r="O22" i="10" s="1"/>
  <c r="M20" i="10"/>
  <c r="M22" i="10" s="1"/>
  <c r="K20" i="10"/>
  <c r="K22" i="10" s="1"/>
  <c r="I20" i="10"/>
  <c r="I22" i="10" s="1"/>
  <c r="G20" i="10"/>
  <c r="G22" i="10" s="1"/>
  <c r="S20" i="10"/>
  <c r="S22" i="10" s="1"/>
  <c r="AB22" i="12"/>
  <c r="AB24" i="12"/>
  <c r="V22" i="12"/>
  <c r="V24" i="12" s="1"/>
  <c r="T22" i="12"/>
  <c r="P22" i="12"/>
  <c r="P24" i="12"/>
  <c r="S22" i="12"/>
  <c r="M22" i="12"/>
  <c r="L22" i="12"/>
  <c r="K22" i="12"/>
  <c r="J22" i="12"/>
  <c r="I22" i="12"/>
  <c r="H22" i="12"/>
  <c r="G22" i="12"/>
  <c r="F22" i="12"/>
  <c r="K57" i="2"/>
  <c r="K55" i="2"/>
  <c r="K50" i="2"/>
  <c r="K14" i="2"/>
  <c r="K25" i="2"/>
  <c r="K27" i="2" s="1"/>
  <c r="G57" i="2"/>
  <c r="G55" i="2"/>
  <c r="G50" i="2"/>
  <c r="G14" i="2"/>
  <c r="G25" i="2" s="1"/>
  <c r="G27" i="2" s="1"/>
  <c r="N45" i="6"/>
  <c r="H45" i="6"/>
  <c r="G101" i="6"/>
  <c r="G103" i="6" s="1"/>
  <c r="M99" i="6"/>
  <c r="M101" i="6" s="1"/>
  <c r="M103" i="6" s="1"/>
  <c r="L45" i="6"/>
  <c r="AB28" i="13"/>
  <c r="P28" i="13"/>
  <c r="Q20" i="14"/>
  <c r="Q22" i="14" s="1"/>
  <c r="M20" i="14"/>
  <c r="M22" i="14" s="1"/>
  <c r="K20" i="14"/>
  <c r="K22" i="14" s="1"/>
  <c r="I20" i="14"/>
  <c r="I22" i="14" s="1"/>
  <c r="G20" i="14"/>
  <c r="G22" i="14" s="1"/>
  <c r="S28" i="13"/>
  <c r="M28" i="13"/>
  <c r="L28" i="13"/>
  <c r="K28" i="13"/>
  <c r="J28" i="13"/>
  <c r="J30" i="13" s="1"/>
  <c r="I28" i="13"/>
  <c r="H28" i="13"/>
  <c r="G28" i="13"/>
  <c r="F28" i="13"/>
  <c r="I57" i="2"/>
  <c r="E57" i="2"/>
  <c r="I55" i="2"/>
  <c r="E55" i="2"/>
  <c r="I50" i="2"/>
  <c r="E50" i="2"/>
  <c r="I14" i="2"/>
  <c r="I25" i="2" s="1"/>
  <c r="I27" i="2" s="1"/>
  <c r="F14" i="2"/>
  <c r="A50" i="6"/>
  <c r="X15" i="13"/>
  <c r="X22" i="12"/>
  <c r="H24" i="12"/>
  <c r="N24" i="12"/>
  <c r="L47" i="6"/>
  <c r="T24" i="12"/>
  <c r="AD21" i="12"/>
  <c r="AD14" i="12"/>
  <c r="I97" i="5" l="1"/>
  <c r="I99" i="5" s="1"/>
  <c r="I101" i="5" s="1"/>
  <c r="L30" i="13"/>
  <c r="N30" i="13"/>
  <c r="AB30" i="13"/>
  <c r="F30" i="13"/>
  <c r="H30" i="13"/>
  <c r="Z22" i="12"/>
  <c r="AD22" i="12"/>
  <c r="R24" i="12"/>
  <c r="I45" i="15"/>
  <c r="I46" i="15" s="1"/>
  <c r="N47" i="6"/>
  <c r="L84" i="6"/>
  <c r="L103" i="6" s="1"/>
  <c r="N84" i="6"/>
  <c r="N103" i="6" s="1"/>
  <c r="K97" i="5"/>
  <c r="K99" i="5" s="1"/>
  <c r="K101" i="5" s="1"/>
  <c r="G97" i="5"/>
  <c r="G99" i="5" s="1"/>
  <c r="G101" i="5" s="1"/>
  <c r="E101" i="5"/>
  <c r="T30" i="13"/>
  <c r="P30" i="13"/>
  <c r="R30" i="13"/>
  <c r="V30" i="13"/>
  <c r="AD19" i="13"/>
  <c r="AD23" i="13" s="1"/>
  <c r="Z23" i="13"/>
  <c r="X23" i="13"/>
  <c r="AD15" i="13"/>
  <c r="Z15" i="13"/>
  <c r="F24" i="12"/>
  <c r="J24" i="12"/>
  <c r="AD13" i="12"/>
  <c r="AD15" i="12" s="1"/>
  <c r="AD24" i="12" s="1"/>
  <c r="Z15" i="12"/>
  <c r="Z24" i="12" s="1"/>
  <c r="X15" i="12"/>
  <c r="X24" i="12" s="1"/>
  <c r="K45" i="15"/>
  <c r="K46" i="15" s="1"/>
  <c r="G46" i="15"/>
  <c r="I42" i="2"/>
  <c r="I44" i="2" s="1"/>
  <c r="I45" i="2" s="1"/>
  <c r="K42" i="2"/>
  <c r="K44" i="2" s="1"/>
  <c r="K45" i="2" s="1"/>
  <c r="G45" i="2"/>
  <c r="J103" i="6"/>
  <c r="H84" i="6"/>
  <c r="H103" i="6" s="1"/>
  <c r="H47" i="6"/>
  <c r="Z30" i="13" l="1"/>
  <c r="X30" i="13"/>
  <c r="AD30" i="13"/>
  <c r="O20" i="14"/>
  <c r="O22" i="14" s="1"/>
  <c r="S20" i="14"/>
  <c r="S22" i="14" s="1"/>
</calcChain>
</file>

<file path=xl/sharedStrings.xml><?xml version="1.0" encoding="utf-8"?>
<sst xmlns="http://schemas.openxmlformats.org/spreadsheetml/2006/main" count="563" uniqueCount="276">
  <si>
    <t>Ratchaburi Electricity Generating Holding Public Company Limited and its subsidiaries</t>
  </si>
  <si>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</si>
  <si>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</si>
  <si>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</si>
  <si>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</si>
  <si>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</si>
  <si>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</si>
  <si>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</si>
  <si>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Current investments</t>
  </si>
  <si>
    <t>Spare parts and supplies</t>
  </si>
  <si>
    <t>Other current assets</t>
  </si>
  <si>
    <t>Total current assets</t>
  </si>
  <si>
    <t>Non-current assets</t>
  </si>
  <si>
    <t>Investments in subsidiaries</t>
  </si>
  <si>
    <t>Other long-term investments</t>
  </si>
  <si>
    <t>Long-term loans to related parties</t>
  </si>
  <si>
    <t>Property, plant and equipment</t>
  </si>
  <si>
    <t>Land for future development projects</t>
  </si>
  <si>
    <t>Goodwill</t>
  </si>
  <si>
    <t>Intangible assets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</si>
  <si>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</si>
  <si>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</si>
  <si>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</si>
  <si>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</si>
  <si>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</si>
  <si>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</si>
  <si>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</si>
  <si>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</si>
  <si>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</si>
  <si>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</si>
  <si>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</si>
  <si>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</si>
  <si>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</si>
  <si>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</si>
  <si>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</si>
  <si>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</si>
  <si>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</si>
  <si>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</si>
  <si>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</si>
  <si>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</si>
  <si>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</si>
  <si>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Profit before income tax expense</t>
  </si>
  <si>
    <t>Retained earnings</t>
  </si>
  <si>
    <t>Total</t>
  </si>
  <si>
    <t>Issued and</t>
  </si>
  <si>
    <t>attributable to</t>
  </si>
  <si>
    <t>Non-</t>
  </si>
  <si>
    <t>Share</t>
  </si>
  <si>
    <t>owners of</t>
  </si>
  <si>
    <t xml:space="preserve">controlling </t>
  </si>
  <si>
    <t>share capital</t>
  </si>
  <si>
    <t>premium</t>
  </si>
  <si>
    <t xml:space="preserve"> Legal reserve </t>
  </si>
  <si>
    <t>Unappropriated</t>
  </si>
  <si>
    <t>interests</t>
  </si>
  <si>
    <t>equity</t>
  </si>
  <si>
    <t>Separate financial statements</t>
  </si>
  <si>
    <t>Cash flows from operating activities</t>
  </si>
  <si>
    <t>Depreciation</t>
  </si>
  <si>
    <t>Changes in operating assets and liabilities</t>
  </si>
  <si>
    <t>Trade accounts receivable from other parties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</si>
  <si>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</si>
  <si>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</si>
  <si>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</si>
  <si>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</si>
  <si>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</si>
  <si>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</si>
  <si>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</si>
  <si>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</si>
  <si>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Current portion of finance lease receivable</t>
  </si>
  <si>
    <t>Total other</t>
  </si>
  <si>
    <t>Finance lease receivable from related party</t>
  </si>
  <si>
    <t>Investments in joint ventures</t>
  </si>
  <si>
    <t>Profit (loss) attributable to:</t>
  </si>
  <si>
    <t>from common</t>
  </si>
  <si>
    <t>control transaction</t>
  </si>
  <si>
    <t>Unrealised (gain) loss on exchange</t>
  </si>
  <si>
    <t>Trade accounts payable to other parties</t>
  </si>
  <si>
    <t>Other current assets and other non-current assets</t>
  </si>
  <si>
    <t>Trade account payable to related party</t>
  </si>
  <si>
    <t>31 December</t>
  </si>
  <si>
    <t>Net foreign exchange gain (loss)</t>
  </si>
  <si>
    <t>Difference arising from common</t>
  </si>
  <si>
    <t>2017</t>
  </si>
  <si>
    <t>Statement of comprehensive income (Unaudited)</t>
  </si>
  <si>
    <t xml:space="preserve">Three-month period ended </t>
  </si>
  <si>
    <t xml:space="preserve">(in thousand Baht) </t>
  </si>
  <si>
    <t>Profit for the period</t>
  </si>
  <si>
    <t>(in thousand Baht)</t>
  </si>
  <si>
    <t xml:space="preserve">Net cash from (used in) operating activities </t>
  </si>
  <si>
    <t xml:space="preserve">Net cash from (used in) investing activities  </t>
  </si>
  <si>
    <t xml:space="preserve">Net cash from (used in) financing activities  </t>
  </si>
  <si>
    <t>Share of other</t>
  </si>
  <si>
    <t>comprehensive</t>
  </si>
  <si>
    <t xml:space="preserve">(in thousand Baht)  </t>
  </si>
  <si>
    <t>Comprehensive income for the period</t>
  </si>
  <si>
    <t xml:space="preserve">Difference arising </t>
  </si>
  <si>
    <t xml:space="preserve"> control transaction</t>
  </si>
  <si>
    <t xml:space="preserve"> (Unaudited)</t>
  </si>
  <si>
    <t>Current portion of finance lease liabilities</t>
  </si>
  <si>
    <t>Finance lease liabilities</t>
  </si>
  <si>
    <t xml:space="preserve">Share capital: </t>
  </si>
  <si>
    <t xml:space="preserve">Net cash generated from (used in) operating </t>
  </si>
  <si>
    <t>Acquisition of investments in joint ventures</t>
  </si>
  <si>
    <t>Proceeds from sale of equipment</t>
  </si>
  <si>
    <t>Acquisition of intangible assets</t>
  </si>
  <si>
    <t>Proceeds from repayment of long-term loans to related parties</t>
  </si>
  <si>
    <t>before effect of exchange rates</t>
  </si>
  <si>
    <t>Cash and cash equivalents at beginning of period</t>
  </si>
  <si>
    <t>Share premium on ordinary shares</t>
  </si>
  <si>
    <t>Surplus in liquidating distribution from subsidiary</t>
  </si>
  <si>
    <t>remeasurements</t>
  </si>
  <si>
    <t xml:space="preserve">of defined </t>
  </si>
  <si>
    <t>benefit plans</t>
  </si>
  <si>
    <t xml:space="preserve">Losses on </t>
  </si>
  <si>
    <t>Short-term loans to related party</t>
  </si>
  <si>
    <t>of the parent</t>
  </si>
  <si>
    <t>Total equity attributable to owners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</si>
  <si>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</si>
  <si>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Share of profit of associates and joint ventures, net of tax</t>
  </si>
  <si>
    <t>Taxes paid</t>
  </si>
  <si>
    <t>Dividend paid to owners of the Company</t>
  </si>
  <si>
    <t>Trade account receivable from related party</t>
  </si>
  <si>
    <t>Share of profit of associates and joint ventures</t>
  </si>
  <si>
    <t>Statement of changes in equity (Unaudited)</t>
  </si>
  <si>
    <t>Statement of cash flows (Unaudited)</t>
  </si>
  <si>
    <t>Adjustments to reconcile profit to cash receipts (payments)</t>
  </si>
  <si>
    <t>Long-term loans from related party</t>
  </si>
  <si>
    <t>Long-term loans from financial institutions</t>
  </si>
  <si>
    <t>Revenue from finance lease contracts</t>
  </si>
  <si>
    <t>Acquisition of property, plant and equipment</t>
  </si>
  <si>
    <t>Non-current provisions for employee benefits</t>
  </si>
  <si>
    <t>Proceeds from short-term loans from financial institutions</t>
  </si>
  <si>
    <t>Repayment of short-term loans from financial institutions</t>
  </si>
  <si>
    <t>Proceeds from long-term loans from financial institutions</t>
  </si>
  <si>
    <t xml:space="preserve">Write-off withholding tax deducted at source </t>
  </si>
  <si>
    <t>2018</t>
  </si>
  <si>
    <t>Dividend receivables</t>
  </si>
  <si>
    <t>Investments in other companies</t>
  </si>
  <si>
    <t>Advance payment for investment</t>
  </si>
  <si>
    <t>Current portion of long-term loans</t>
  </si>
  <si>
    <t>from financial institutions</t>
  </si>
  <si>
    <t>Balance at 1 January 2018</t>
  </si>
  <si>
    <t>Items that will be reclassified subsequently to profit or loss</t>
  </si>
  <si>
    <t xml:space="preserve">Total items that will be reclassified subsequently </t>
  </si>
  <si>
    <t>to profit or loss</t>
  </si>
  <si>
    <t>Items that will not be reclassified to profit or loss</t>
  </si>
  <si>
    <t>Total items that will not be reclassified to profit or loss</t>
  </si>
  <si>
    <t>Available-for-sale investments</t>
  </si>
  <si>
    <t>Long-term provisions</t>
  </si>
  <si>
    <t>Equity</t>
  </si>
  <si>
    <t>Other components of equity</t>
  </si>
  <si>
    <t>Total equity</t>
  </si>
  <si>
    <t>Total liabilities and equity</t>
  </si>
  <si>
    <t>Exchange differences on translating foreign operations</t>
  </si>
  <si>
    <t>Gains on remeasurements of defined benefit plans</t>
  </si>
  <si>
    <t xml:space="preserve">Other comprehensive income (expense) for the period, </t>
  </si>
  <si>
    <t>Total comprehensive income (expense) for the period</t>
  </si>
  <si>
    <t>Total comprehensive income (expense) attributable to:</t>
  </si>
  <si>
    <t>paid-up</t>
  </si>
  <si>
    <t>Translating</t>
  </si>
  <si>
    <t>operations</t>
  </si>
  <si>
    <t>for-sale</t>
  </si>
  <si>
    <t>investments</t>
  </si>
  <si>
    <t>Available-</t>
  </si>
  <si>
    <t xml:space="preserve"> components</t>
  </si>
  <si>
    <t>of equity</t>
  </si>
  <si>
    <t>the parent</t>
  </si>
  <si>
    <t>Other components</t>
  </si>
  <si>
    <t>Effect of exchange rate changes on cash and cash equivalents</t>
  </si>
  <si>
    <t>Amortisation</t>
  </si>
  <si>
    <t>Acquisition of investments in other companies</t>
  </si>
  <si>
    <t>Proceeds from issue of debentures</t>
  </si>
  <si>
    <t>Current tax payable</t>
  </si>
  <si>
    <t>Other receivables from related parties</t>
  </si>
  <si>
    <t>Revenue from sales and rendering of services</t>
  </si>
  <si>
    <t>Cost of sales and rendering of services</t>
  </si>
  <si>
    <t xml:space="preserve">Total equity </t>
  </si>
  <si>
    <t>income (expense)</t>
  </si>
  <si>
    <t>Balance at 1 January 2017</t>
  </si>
  <si>
    <t>Fair value adjustment of finance lease receivable</t>
  </si>
  <si>
    <t>from related party</t>
  </si>
  <si>
    <t>Loss on devaluation of spare parts and supplies</t>
  </si>
  <si>
    <t>(Gain) loss on write-off and disposal of equipment</t>
  </si>
  <si>
    <t>Payment by a lessee for reduction of the outstanding liability</t>
  </si>
  <si>
    <t>relating to a finance lease</t>
  </si>
  <si>
    <t>related parties</t>
  </si>
  <si>
    <t>Authorised share capital</t>
  </si>
  <si>
    <t>Issued and paid-up share capital</t>
  </si>
  <si>
    <t>Appropriated</t>
  </si>
  <si>
    <t xml:space="preserve">         Legal reserve</t>
  </si>
  <si>
    <t>net of tax</t>
  </si>
  <si>
    <t>Owners of the parent</t>
  </si>
  <si>
    <t xml:space="preserve">     Profit or loss</t>
  </si>
  <si>
    <t xml:space="preserve">     Other comprehensive income (expense)</t>
  </si>
  <si>
    <t xml:space="preserve">     Profit </t>
  </si>
  <si>
    <t>Reversal of doubtful debts expenses</t>
  </si>
  <si>
    <t>Other current receivables</t>
  </si>
  <si>
    <t xml:space="preserve">Advances to and other current receivables from </t>
  </si>
  <si>
    <t>Other current payables</t>
  </si>
  <si>
    <t>Other non-current payable to related party</t>
  </si>
  <si>
    <t>Loss on repurchase of debentures</t>
  </si>
  <si>
    <t>Advances to and other current receivables from related parties</t>
  </si>
  <si>
    <t>Other current payables and other non-current payables</t>
  </si>
  <si>
    <t>Payment to repurchase the debentures</t>
  </si>
  <si>
    <t>1 January</t>
  </si>
  <si>
    <t>(Restated)</t>
  </si>
  <si>
    <t>Short-term loans from financial institutions</t>
  </si>
  <si>
    <t>Dividends to owners of the Company</t>
  </si>
  <si>
    <t>Balance at 1 January 2017 - as reported</t>
  </si>
  <si>
    <t>Impact of changes in accounting policies</t>
  </si>
  <si>
    <t>Balance at 1 January 2017 - restated</t>
  </si>
  <si>
    <t>Balance at 1 January 2018 - as reported</t>
  </si>
  <si>
    <t>Balance at 1 January 2018 - restated</t>
  </si>
  <si>
    <t>Derivative assets</t>
  </si>
  <si>
    <t>Derivative liabilities</t>
  </si>
  <si>
    <t>Cash flow hedges - effective portion of changes in fair value</t>
  </si>
  <si>
    <t xml:space="preserve">   Dividends to owners of the Company</t>
  </si>
  <si>
    <t xml:space="preserve">   Contributions by and distributions to owners of the parent</t>
  </si>
  <si>
    <t>Total transactions  with owners, recorded directly in equity</t>
  </si>
  <si>
    <t xml:space="preserve">   Changes in ownership interests in subsidiaries</t>
  </si>
  <si>
    <t xml:space="preserve">   Acquisition of non-controlling interests without a change in control</t>
  </si>
  <si>
    <t>5, 7</t>
  </si>
  <si>
    <t>13, 14</t>
  </si>
  <si>
    <t>5, 14</t>
  </si>
  <si>
    <t>Consolidated financial statements</t>
  </si>
  <si>
    <t>5, 8, 9</t>
  </si>
  <si>
    <t>Tax expense</t>
  </si>
  <si>
    <t xml:space="preserve">Losses on remeasuring available-for-sale investments </t>
  </si>
  <si>
    <t>Repayment of long-term loans from related party</t>
  </si>
  <si>
    <t>Debentures due within one year</t>
  </si>
  <si>
    <t>Cash flow</t>
  </si>
  <si>
    <t>hedges</t>
  </si>
  <si>
    <t>reserves</t>
  </si>
  <si>
    <t>3, 20</t>
  </si>
  <si>
    <t>3, 8</t>
  </si>
  <si>
    <t>3, 5, 16</t>
  </si>
  <si>
    <t>3, 17</t>
  </si>
  <si>
    <t xml:space="preserve">Gains (losses) on </t>
  </si>
  <si>
    <t>6, 20</t>
  </si>
  <si>
    <t>13, 14, 20</t>
  </si>
  <si>
    <t>3, 16</t>
  </si>
  <si>
    <t>Repayment of long-term loans from financial institutions</t>
  </si>
  <si>
    <t>reserve on foreign</t>
  </si>
  <si>
    <t>Transactions with owners, recorded directly in equity</t>
  </si>
  <si>
    <t>Other comprehensive income</t>
  </si>
  <si>
    <t>13, 16</t>
  </si>
  <si>
    <t>Net cash outflow in other long-term investments</t>
  </si>
  <si>
    <t>Repayment of unwinding derivatives</t>
  </si>
  <si>
    <t>Net cash payment for acquisition of non-controlling interests</t>
  </si>
  <si>
    <t>debt securities held-for-trading</t>
  </si>
  <si>
    <t>Transaction costs from issue of debentures</t>
  </si>
  <si>
    <t>(Gain) loss on fair value adjustment of</t>
  </si>
  <si>
    <t>Cash and cash equivalents at ending of period</t>
  </si>
  <si>
    <t>Net cash inflow in current investments</t>
  </si>
  <si>
    <t>Proceeds from repayment of short-term loans to related party</t>
  </si>
  <si>
    <t>30 September</t>
  </si>
  <si>
    <t>Balance at 30 September 2017</t>
  </si>
  <si>
    <t>Balance at 30 September 2018</t>
  </si>
  <si>
    <t xml:space="preserve">Nine-month period ended </t>
  </si>
  <si>
    <t>Nine-month period ended 30 September 2017</t>
  </si>
  <si>
    <t>Nine-month period ended 30 September 2018</t>
  </si>
  <si>
    <t>Gains on disposal of interest in joint ventures</t>
  </si>
  <si>
    <t>Proceeds from sale of interest in joint ventures</t>
  </si>
  <si>
    <t>3, 4</t>
  </si>
  <si>
    <t>3, 18</t>
  </si>
  <si>
    <t>of associates and</t>
  </si>
  <si>
    <t>joint ventures</t>
  </si>
  <si>
    <t>(Tax expense) income</t>
  </si>
  <si>
    <t>Share of other comprehensive income (expense) of associates and</t>
  </si>
  <si>
    <t xml:space="preserve">     Other comprehensive income (expenses)</t>
  </si>
  <si>
    <t>Total comprehensive income (expenses) for the period</t>
  </si>
  <si>
    <t>Net cash inflow (outflow) in advance for invesment</t>
  </si>
  <si>
    <t>Reversal of allowance on devaluation of fuel oil</t>
  </si>
  <si>
    <t>Net increase in cash and cash equivalents,</t>
  </si>
  <si>
    <t>Net increase in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</si>
</sst>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0">
    <font>
      <sz val="11"/>
      <color theme="1"/>
      <name val="Tahom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69">
    <xf numFmtId="0" fontId="0" fillId="0" borderId="0"/>
    <xf numFmtId="195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19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37" fontId="17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9" fillId="0" borderId="0" applyNumberFormat="0" applyFill="0" applyBorder="0" applyAlignment="0" applyProtection="0"/>
    <xf numFmtId="197" fontId="22" fillId="20" borderId="0" applyAlignment="0">
      <alignment horizontal="left"/>
      <protection locked="0"/>
    </xf>
    <xf numFmtId="198" fontId="22" fillId="20" borderId="0">
      <alignment horizontal="center"/>
      <protection locked="0"/>
    </xf>
    <xf numFmtId="0" fontId="23" fillId="21" borderId="0" applyNumberFormat="0" applyBorder="0" applyAlignment="0" applyProtection="0"/>
    <xf numFmtId="15" fontId="24" fillId="22" borderId="1">
      <alignment horizontal="center"/>
    </xf>
    <xf numFmtId="0" fontId="25" fillId="0" borderId="0" applyNumberFormat="0" applyFill="0" applyBorder="0" applyAlignment="0" applyProtection="0"/>
    <xf numFmtId="187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1" fontId="18" fillId="0" borderId="0"/>
    <xf numFmtId="0" fontId="27" fillId="21" borderId="4">
      <alignment wrapText="1"/>
    </xf>
    <xf numFmtId="197" fontId="28" fillId="25" borderId="5" applyProtection="0">
      <alignment horizontal="center"/>
    </xf>
    <xf numFmtId="191" fontId="29" fillId="0" borderId="0" applyFill="0" applyBorder="0">
      <protection locked="0"/>
    </xf>
    <xf numFmtId="202" fontId="18" fillId="0" borderId="0" applyFill="0" applyBorder="0"/>
    <xf numFmtId="202" fontId="29" fillId="0" borderId="0" applyFill="0" applyBorder="0">
      <protection locked="0"/>
    </xf>
    <xf numFmtId="38" fontId="1" fillId="0" borderId="6" applyBorder="0"/>
    <xf numFmtId="203" fontId="18" fillId="0" borderId="0"/>
    <xf numFmtId="189" fontId="18" fillId="0" borderId="0"/>
    <xf numFmtId="15" fontId="18" fillId="0" borderId="0"/>
    <xf numFmtId="15" fontId="29" fillId="0" borderId="0" applyFill="0" applyBorder="0">
      <protection locked="0"/>
    </xf>
    <xf numFmtId="204" fontId="18" fillId="0" borderId="0" applyFill="0" applyBorder="0"/>
    <xf numFmtId="1" fontId="18" fillId="0" borderId="0" applyFill="0" applyBorder="0">
      <alignment horizontal="right"/>
    </xf>
    <xf numFmtId="2" fontId="18" fillId="0" borderId="0" applyFill="0" applyBorder="0">
      <alignment horizontal="right"/>
    </xf>
    <xf numFmtId="2" fontId="29" fillId="0" borderId="0" applyFill="0" applyBorder="0">
      <protection locked="0"/>
    </xf>
    <xf numFmtId="196" fontId="18" fillId="0" borderId="0" applyFill="0" applyBorder="0">
      <alignment horizontal="right"/>
    </xf>
    <xf numFmtId="196" fontId="29" fillId="0" borderId="0" applyFill="0" applyBorder="0">
      <protection locked="0"/>
    </xf>
    <xf numFmtId="0" fontId="30" fillId="26" borderId="0"/>
    <xf numFmtId="205" fontId="18" fillId="0" borderId="0"/>
    <xf numFmtId="0" fontId="30" fillId="26" borderId="7"/>
    <xf numFmtId="0" fontId="30" fillId="26" borderId="7"/>
    <xf numFmtId="0" fontId="31" fillId="27" borderId="0"/>
    <xf numFmtId="206" fontId="18" fillId="0" borderId="0" applyFont="0" applyFill="0" applyBorder="0" applyAlignment="0" applyProtection="0"/>
    <xf numFmtId="0" fontId="18" fillId="28" borderId="0" applyNumberFormat="0" applyFont="0" applyAlignment="0"/>
    <xf numFmtId="197" fontId="32" fillId="29" borderId="5" applyProtection="0">
      <alignment horizontal="center"/>
    </xf>
    <xf numFmtId="0" fontId="33" fillId="26" borderId="8"/>
    <xf numFmtId="0" fontId="33" fillId="26" borderId="7"/>
    <xf numFmtId="0" fontId="33" fillId="30" borderId="7"/>
    <xf numFmtId="38" fontId="34" fillId="31" borderId="0" applyNumberFormat="0" applyBorder="0" applyAlignment="0" applyProtection="0"/>
    <xf numFmtId="197" fontId="18" fillId="32" borderId="0" applyNumberFormat="0" applyFont="0" applyAlignment="0">
      <alignment horizontal="left"/>
    </xf>
    <xf numFmtId="197" fontId="23" fillId="33" borderId="0" applyNumberFormat="0" applyAlignment="0">
      <alignment horizontal="left"/>
    </xf>
    <xf numFmtId="197" fontId="23" fillId="34" borderId="0" applyNumberFormat="0" applyAlignment="0">
      <alignment horizontal="left"/>
    </xf>
    <xf numFmtId="0" fontId="35" fillId="0" borderId="9" applyNumberFormat="0" applyAlignment="0" applyProtection="0">
      <alignment horizontal="left" vertical="center"/>
    </xf>
    <xf numFmtId="0" fontId="35" fillId="0" borderId="10">
      <alignment horizontal="left" vertical="center"/>
    </xf>
    <xf numFmtId="0" fontId="36" fillId="0" borderId="0"/>
    <xf numFmtId="0" fontId="37" fillId="0" borderId="0" applyNumberFormat="0" applyFill="0" applyBorder="0"/>
    <xf numFmtId="207" fontId="38" fillId="0" borderId="0">
      <alignment horizontal="left"/>
    </xf>
    <xf numFmtId="0" fontId="39" fillId="0" borderId="0"/>
    <xf numFmtId="0" fontId="40" fillId="0" borderId="0"/>
    <xf numFmtId="0" fontId="41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  <xf numFmtId="208" fontId="43" fillId="0" borderId="5" applyNumberFormat="0" applyAlignment="0" applyProtection="0"/>
    <xf numFmtId="10" fontId="34" fillId="35" borderId="14" applyNumberFormat="0" applyBorder="0" applyAlignment="0" applyProtection="0"/>
    <xf numFmtId="0" fontId="18" fillId="0" borderId="15" applyNumberFormat="0" applyFont="0" applyFill="0" applyAlignment="0" applyProtection="0"/>
    <xf numFmtId="209" fontId="44" fillId="36" borderId="5" applyNumberFormat="0" applyAlignment="0" applyProtection="0">
      <alignment horizontal="center"/>
    </xf>
    <xf numFmtId="0" fontId="18" fillId="0" borderId="10" applyNumberFormat="0" applyFont="0" applyFill="0" applyAlignment="0"/>
    <xf numFmtId="210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37" fontId="45" fillId="0" borderId="0"/>
    <xf numFmtId="213" fontId="18" fillId="0" borderId="0"/>
    <xf numFmtId="214" fontId="46" fillId="0" borderId="0"/>
    <xf numFmtId="0" fontId="46" fillId="0" borderId="0"/>
    <xf numFmtId="215" fontId="46" fillId="0" borderId="0">
      <alignment horizontal="right"/>
    </xf>
    <xf numFmtId="0" fontId="15" fillId="0" borderId="0"/>
    <xf numFmtId="0" fontId="15" fillId="0" borderId="0"/>
    <xf numFmtId="0" fontId="100" fillId="0" borderId="0"/>
    <xf numFmtId="0" fontId="15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01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4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8" fillId="0" borderId="0"/>
    <xf numFmtId="0" fontId="103" fillId="0" borderId="0"/>
    <xf numFmtId="0" fontId="15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48" fillId="0" borderId="0"/>
    <xf numFmtId="0" fontId="47" fillId="0" borderId="0"/>
    <xf numFmtId="0" fontId="102" fillId="0" borderId="0"/>
    <xf numFmtId="0" fontId="47" fillId="0" borderId="0"/>
    <xf numFmtId="0" fontId="18" fillId="0" borderId="0"/>
    <xf numFmtId="0" fontId="49" fillId="0" borderId="0"/>
    <xf numFmtId="0" fontId="48" fillId="0" borderId="0"/>
    <xf numFmtId="0" fontId="15" fillId="0" borderId="0"/>
    <xf numFmtId="0" fontId="15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02" fillId="0" borderId="0"/>
    <xf numFmtId="0" fontId="18" fillId="0" borderId="0"/>
    <xf numFmtId="0" fontId="29" fillId="0" borderId="0" applyFill="0" applyBorder="0">
      <protection locked="0"/>
    </xf>
    <xf numFmtId="0" fontId="1" fillId="0" borderId="0"/>
    <xf numFmtId="0" fontId="13" fillId="0" borderId="0"/>
    <xf numFmtId="0" fontId="13" fillId="0" borderId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38" fontId="37" fillId="0" borderId="0"/>
    <xf numFmtId="0" fontId="18" fillId="31" borderId="6"/>
    <xf numFmtId="40" fontId="50" fillId="28" borderId="0">
      <alignment horizontal="right"/>
    </xf>
    <xf numFmtId="0" fontId="51" fillId="30" borderId="0">
      <alignment horizontal="center"/>
    </xf>
    <xf numFmtId="0" fontId="23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8" fillId="0" borderId="0" applyFill="0" applyBorder="0">
      <protection locked="0"/>
    </xf>
    <xf numFmtId="10" fontId="18" fillId="0" borderId="0" applyFont="0" applyFill="0" applyBorder="0" applyAlignment="0" applyProtection="0"/>
    <xf numFmtId="216" fontId="18" fillId="0" borderId="0" applyFill="0" applyBorder="0">
      <protection locked="0"/>
    </xf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7" fontId="18" fillId="0" borderId="0"/>
    <xf numFmtId="0" fontId="58" fillId="0" borderId="0"/>
    <xf numFmtId="0" fontId="30" fillId="26" borderId="0"/>
    <xf numFmtId="0" fontId="59" fillId="0" borderId="0">
      <alignment vertical="center"/>
    </xf>
    <xf numFmtId="197" fontId="44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0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8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0" fillId="53" borderId="27" applyNumberFormat="0" applyProtection="0">
      <alignment horizontal="left" vertical="center" indent="1"/>
    </xf>
    <xf numFmtId="4" fontId="38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4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8" fontId="18" fillId="0" borderId="0" applyFont="0" applyFill="0" applyBorder="0" applyAlignment="0" applyProtection="0"/>
    <xf numFmtId="0" fontId="18" fillId="0" borderId="29" quotePrefix="1">
      <alignment horizontal="justify" vertical="justify" textRotation="127" wrapText="1" justifyLastLine="1"/>
      <protection hidden="1"/>
    </xf>
    <xf numFmtId="207" fontId="18" fillId="0" borderId="0"/>
    <xf numFmtId="0" fontId="49" fillId="0" borderId="0"/>
    <xf numFmtId="0" fontId="49" fillId="0" borderId="0"/>
    <xf numFmtId="197" fontId="18" fillId="0" borderId="30" applyAlignment="0">
      <alignment horizontal="center"/>
    </xf>
    <xf numFmtId="197" fontId="74" fillId="0" borderId="30" applyFill="0" applyAlignment="0" applyProtection="0"/>
    <xf numFmtId="0" fontId="75" fillId="0" borderId="0" applyFill="0" applyBorder="0" applyAlignment="0"/>
    <xf numFmtId="0" fontId="44" fillId="61" borderId="14">
      <alignment horizontal="center" vertical="center"/>
    </xf>
    <xf numFmtId="0" fontId="18" fillId="47" borderId="0" applyNumberFormat="0" applyFont="0" applyBorder="0" applyAlignment="0" applyProtection="0"/>
    <xf numFmtId="40" fontId="2" fillId="0" borderId="0"/>
    <xf numFmtId="191" fontId="74" fillId="0" borderId="10" applyFill="0"/>
    <xf numFmtId="191" fontId="74" fillId="0" borderId="30" applyFill="0"/>
    <xf numFmtId="191" fontId="18" fillId="0" borderId="10" applyFill="0"/>
    <xf numFmtId="191" fontId="18" fillId="0" borderId="30" applyFill="0"/>
    <xf numFmtId="0" fontId="18" fillId="0" borderId="32" applyNumberFormat="0" applyFont="0" applyFill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6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9" fontId="18" fillId="0" borderId="0" applyFont="0" applyFill="0" applyBorder="0" applyAlignment="0" applyProtection="0"/>
    <xf numFmtId="220" fontId="18" fillId="0" borderId="0" applyFont="0" applyFill="0" applyBorder="0" applyAlignment="0" applyProtection="0"/>
    <xf numFmtId="0" fontId="57" fillId="0" borderId="0" applyNumberFormat="0" applyFill="0" applyBorder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24" borderId="3" applyNumberFormat="0" applyAlignment="0" applyProtection="0"/>
    <xf numFmtId="0" fontId="79" fillId="0" borderId="16" applyNumberFormat="0" applyFill="0" applyAlignment="0" applyProtection="0"/>
    <xf numFmtId="0" fontId="80" fillId="3" borderId="0" applyNumberFormat="0" applyBorder="0" applyAlignment="0" applyProtection="0"/>
    <xf numFmtId="0" fontId="81" fillId="23" borderId="18" applyNumberFormat="0" applyAlignment="0" applyProtection="0"/>
    <xf numFmtId="0" fontId="82" fillId="23" borderId="2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4" borderId="0" applyNumberFormat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8" fillId="0" borderId="0"/>
    <xf numFmtId="39" fontId="88" fillId="0" borderId="0"/>
    <xf numFmtId="0" fontId="89" fillId="7" borderId="2" applyNumberFormat="0" applyAlignment="0" applyProtection="0"/>
    <xf numFmtId="0" fontId="90" fillId="37" borderId="0" applyNumberFormat="0" applyBorder="0" applyAlignment="0" applyProtection="0"/>
    <xf numFmtId="0" fontId="91" fillId="0" borderId="31" applyNumberFormat="0" applyFill="0" applyAlignment="0" applyProtection="0"/>
    <xf numFmtId="0" fontId="9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8" fillId="38" borderId="17" applyNumberFormat="0" applyFont="0" applyAlignment="0" applyProtection="0"/>
    <xf numFmtId="0" fontId="93" fillId="0" borderId="11" applyNumberFormat="0" applyFill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5" fillId="0" borderId="0" applyNumberFormat="0" applyFill="0" applyBorder="0" applyAlignment="0" applyProtection="0"/>
    <xf numFmtId="221" fontId="96" fillId="0" borderId="0"/>
  </cellStyleXfs>
  <cellXfs count="185">
    <xf numFmtId="0" fontId="0" fillId="0" borderId="0" xfId="0"/>
    <xf numFmtId="0" fontId="1" fillId="0" borderId="0" xfId="273" applyFont="1" applyFill="1" applyAlignment="1"/>
    <xf numFmtId="0" fontId="2" fillId="0" borderId="0" xfId="273" applyFont="1" applyFill="1" applyAlignment="1"/>
    <xf numFmtId="0" fontId="3" fillId="0" borderId="0" xfId="273" applyFont="1" applyFill="1" applyAlignment="1">
      <alignment horizontal="center"/>
    </xf>
    <xf numFmtId="0" fontId="5" fillId="0" borderId="0" xfId="273" applyFont="1" applyFill="1" applyAlignment="1">
      <alignment horizontal="center"/>
    </xf>
    <xf numFmtId="0" fontId="1" fillId="0" borderId="0" xfId="273" applyFont="1" applyFill="1" applyBorder="1" applyAlignment="1">
      <alignment horizontal="center"/>
    </xf>
    <xf numFmtId="0" fontId="4" fillId="0" borderId="0" xfId="273" applyFont="1" applyFill="1" applyAlignment="1">
      <alignment horizontal="center"/>
    </xf>
    <xf numFmtId="0" fontId="1" fillId="0" borderId="0" xfId="273" applyFont="1" applyFill="1" applyAlignment="1">
      <alignment horizontal="center"/>
    </xf>
    <xf numFmtId="0" fontId="3" fillId="0" borderId="0" xfId="273" applyFont="1" applyFill="1" applyAlignment="1"/>
    <xf numFmtId="189" fontId="1" fillId="0" borderId="0" xfId="273" applyNumberFormat="1" applyFont="1" applyFill="1" applyAlignment="1"/>
    <xf numFmtId="189" fontId="1" fillId="0" borderId="0" xfId="32" applyNumberFormat="1" applyFont="1" applyFill="1" applyAlignment="1"/>
    <xf numFmtId="190" fontId="1" fillId="0" borderId="0" xfId="273" applyNumberFormat="1" applyFont="1" applyFill="1" applyAlignment="1">
      <alignment horizontal="center"/>
    </xf>
    <xf numFmtId="189" fontId="2" fillId="0" borderId="10" xfId="32" applyNumberFormat="1" applyFont="1" applyFill="1" applyBorder="1" applyAlignment="1"/>
    <xf numFmtId="189" fontId="2" fillId="0" borderId="0" xfId="32" applyNumberFormat="1" applyFont="1" applyFill="1" applyBorder="1" applyAlignment="1"/>
    <xf numFmtId="0" fontId="1" fillId="0" borderId="0" xfId="273" applyFont="1" applyFill="1" applyBorder="1" applyAlignment="1"/>
    <xf numFmtId="0" fontId="10" fillId="0" borderId="0" xfId="273" applyFont="1" applyFill="1" applyAlignment="1"/>
    <xf numFmtId="0" fontId="2" fillId="0" borderId="0" xfId="273" applyFont="1" applyFill="1" applyAlignment="1">
      <alignment horizontal="left"/>
    </xf>
    <xf numFmtId="0" fontId="11" fillId="0" borderId="0" xfId="273" applyFont="1" applyFill="1" applyAlignment="1">
      <alignment horizontal="center"/>
    </xf>
    <xf numFmtId="190" fontId="2" fillId="0" borderId="0" xfId="273" applyNumberFormat="1" applyFont="1" applyFill="1" applyAlignment="1">
      <alignment horizontal="center"/>
    </xf>
    <xf numFmtId="49" fontId="1" fillId="0" borderId="0" xfId="273" applyNumberFormat="1" applyFont="1" applyFill="1" applyAlignment="1">
      <alignment horizontal="left"/>
    </xf>
    <xf numFmtId="190" fontId="1" fillId="0" borderId="0" xfId="273" applyNumberFormat="1" applyFont="1" applyFill="1" applyBorder="1" applyAlignment="1">
      <alignment horizontal="center"/>
    </xf>
    <xf numFmtId="49" fontId="2" fillId="0" borderId="0" xfId="273" applyNumberFormat="1" applyFont="1" applyFill="1" applyAlignment="1">
      <alignment horizontal="left"/>
    </xf>
    <xf numFmtId="49" fontId="10" fillId="0" borderId="0" xfId="273" applyNumberFormat="1" applyFont="1" applyFill="1" applyAlignment="1">
      <alignment horizontal="left"/>
    </xf>
    <xf numFmtId="0" fontId="1" fillId="0" borderId="0" xfId="286" applyFont="1" applyFill="1" applyAlignment="1"/>
    <xf numFmtId="0" fontId="2" fillId="0" borderId="0" xfId="286" applyFont="1" applyFill="1" applyAlignment="1"/>
    <xf numFmtId="0" fontId="2" fillId="0" borderId="0" xfId="286" applyFont="1" applyFill="1" applyAlignment="1">
      <alignment horizontal="centerContinuous"/>
    </xf>
    <xf numFmtId="0" fontId="3" fillId="0" borderId="0" xfId="286" applyFont="1" applyFill="1" applyAlignment="1">
      <alignment horizontal="centerContinuous"/>
    </xf>
    <xf numFmtId="0" fontId="2" fillId="0" borderId="0" xfId="286" applyFont="1" applyFill="1" applyBorder="1" applyAlignment="1">
      <alignment horizontal="right"/>
    </xf>
    <xf numFmtId="192" fontId="2" fillId="0" borderId="0" xfId="273" applyNumberFormat="1" applyFont="1" applyFill="1" applyBorder="1" applyAlignment="1">
      <alignment horizontal="center"/>
    </xf>
    <xf numFmtId="189" fontId="1" fillId="0" borderId="34" xfId="273" applyNumberFormat="1" applyFont="1" applyFill="1" applyBorder="1" applyAlignment="1"/>
    <xf numFmtId="189" fontId="2" fillId="0" borderId="0" xfId="273" applyNumberFormat="1" applyFont="1" applyFill="1" applyAlignment="1"/>
    <xf numFmtId="189" fontId="1" fillId="0" borderId="0" xfId="39" applyNumberFormat="1" applyFont="1" applyFill="1" applyBorder="1" applyAlignment="1"/>
    <xf numFmtId="189" fontId="2" fillId="0" borderId="30" xfId="273" applyNumberFormat="1" applyFont="1" applyFill="1" applyBorder="1" applyAlignment="1"/>
    <xf numFmtId="189" fontId="2" fillId="0" borderId="0" xfId="273" applyNumberFormat="1" applyFont="1" applyFill="1" applyBorder="1" applyAlignment="1"/>
    <xf numFmtId="0" fontId="4" fillId="0" borderId="0" xfId="286" applyFont="1" applyFill="1" applyAlignment="1">
      <alignment horizontal="center"/>
    </xf>
    <xf numFmtId="0" fontId="3" fillId="0" borderId="0" xfId="286" applyFont="1" applyFill="1" applyAlignment="1">
      <alignment horizontal="center"/>
    </xf>
    <xf numFmtId="189" fontId="2" fillId="0" borderId="10" xfId="39" applyNumberFormat="1" applyFont="1" applyFill="1" applyBorder="1" applyAlignment="1"/>
    <xf numFmtId="189" fontId="2" fillId="0" borderId="0" xfId="39" applyNumberFormat="1" applyFont="1" applyFill="1" applyBorder="1" applyAlignment="1"/>
    <xf numFmtId="187" fontId="2" fillId="0" borderId="0" xfId="39" applyNumberFormat="1" applyFont="1" applyFill="1" applyBorder="1" applyAlignment="1"/>
    <xf numFmtId="189" fontId="2" fillId="0" borderId="35" xfId="286" applyNumberFormat="1" applyFont="1" applyFill="1" applyBorder="1" applyAlignment="1"/>
    <xf numFmtId="0" fontId="2" fillId="0" borderId="0" xfId="0" applyFont="1" applyFill="1" applyAlignment="1">
      <alignment horizontal="left"/>
    </xf>
    <xf numFmtId="0" fontId="12" fillId="0" borderId="0" xfId="286" applyFont="1" applyFill="1" applyAlignment="1">
      <alignment horizontal="center"/>
    </xf>
    <xf numFmtId="189" fontId="1" fillId="0" borderId="0" xfId="286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0" xfId="194" applyFont="1" applyFill="1" applyAlignment="1">
      <alignment horizontal="left"/>
    </xf>
    <xf numFmtId="49" fontId="16" fillId="0" borderId="0" xfId="273" applyNumberFormat="1" applyFont="1" applyFill="1" applyAlignment="1">
      <alignment horizontal="left"/>
    </xf>
    <xf numFmtId="0" fontId="10" fillId="0" borderId="0" xfId="286" applyFont="1" applyFill="1" applyAlignment="1"/>
    <xf numFmtId="0" fontId="1" fillId="0" borderId="0" xfId="285" applyFont="1" applyFill="1" applyAlignment="1"/>
    <xf numFmtId="0" fontId="2" fillId="0" borderId="0" xfId="285" applyFont="1" applyFill="1" applyBorder="1" applyAlignment="1"/>
    <xf numFmtId="0" fontId="2" fillId="0" borderId="0" xfId="285" applyFont="1" applyFill="1" applyAlignment="1"/>
    <xf numFmtId="0" fontId="2" fillId="0" borderId="0" xfId="285" applyFont="1" applyFill="1" applyAlignment="1">
      <alignment horizontal="right"/>
    </xf>
    <xf numFmtId="0" fontId="1" fillId="0" borderId="0" xfId="285" applyFont="1" applyFill="1" applyAlignment="1">
      <alignment horizontal="center"/>
    </xf>
    <xf numFmtId="0" fontId="2" fillId="0" borderId="0" xfId="285" applyFont="1" applyFill="1" applyBorder="1" applyAlignment="1">
      <alignment horizontal="center"/>
    </xf>
    <xf numFmtId="0" fontId="1" fillId="0" borderId="0" xfId="285" applyFont="1" applyFill="1" applyBorder="1" applyAlignment="1"/>
    <xf numFmtId="0" fontId="1" fillId="0" borderId="0" xfId="285" applyFont="1" applyFill="1" applyBorder="1" applyAlignment="1">
      <alignment horizontal="center"/>
    </xf>
    <xf numFmtId="0" fontId="2" fillId="0" borderId="0" xfId="285" applyFont="1" applyFill="1" applyAlignment="1">
      <alignment horizontal="center"/>
    </xf>
    <xf numFmtId="0" fontId="1" fillId="0" borderId="0" xfId="285" applyFont="1" applyFill="1" applyAlignment="1">
      <alignment horizontal="right"/>
    </xf>
    <xf numFmtId="0" fontId="4" fillId="0" borderId="0" xfId="285" applyFont="1" applyFill="1" applyBorder="1" applyAlignment="1">
      <alignment horizontal="center"/>
    </xf>
    <xf numFmtId="0" fontId="4" fillId="0" borderId="0" xfId="285" applyFont="1" applyFill="1" applyAlignment="1"/>
    <xf numFmtId="189" fontId="2" fillId="0" borderId="0" xfId="285" applyNumberFormat="1" applyFont="1" applyFill="1" applyBorder="1" applyAlignment="1"/>
    <xf numFmtId="189" fontId="1" fillId="0" borderId="0" xfId="285" applyNumberFormat="1" applyFont="1" applyFill="1" applyBorder="1" applyAlignment="1"/>
    <xf numFmtId="189" fontId="2" fillId="0" borderId="10" xfId="285" applyNumberFormat="1" applyFont="1" applyFill="1" applyBorder="1" applyAlignment="1"/>
    <xf numFmtId="0" fontId="4" fillId="0" borderId="0" xfId="285" applyFont="1" applyFill="1" applyAlignment="1">
      <alignment horizontal="center"/>
    </xf>
    <xf numFmtId="189" fontId="2" fillId="0" borderId="36" xfId="285" applyNumberFormat="1" applyFont="1" applyFill="1" applyBorder="1" applyAlignment="1"/>
    <xf numFmtId="189" fontId="1" fillId="0" borderId="0" xfId="285" applyNumberFormat="1" applyFont="1" applyFill="1" applyAlignment="1"/>
    <xf numFmtId="0" fontId="4" fillId="0" borderId="0" xfId="273" applyFont="1" applyFill="1" applyAlignment="1"/>
    <xf numFmtId="191" fontId="1" fillId="0" borderId="0" xfId="273" applyNumberFormat="1" applyFont="1" applyFill="1" applyBorder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87" fontId="2" fillId="0" borderId="10" xfId="32" applyFont="1" applyFill="1" applyBorder="1" applyAlignment="1"/>
    <xf numFmtId="187" fontId="2" fillId="0" borderId="0" xfId="32" applyFont="1" applyFill="1" applyBorder="1" applyAlignment="1"/>
    <xf numFmtId="194" fontId="1" fillId="0" borderId="0" xfId="284" applyNumberFormat="1" applyFont="1" applyFill="1" applyAlignment="1"/>
    <xf numFmtId="194" fontId="2" fillId="0" borderId="0" xfId="284" applyNumberFormat="1" applyFont="1" applyFill="1" applyAlignment="1"/>
    <xf numFmtId="191" fontId="2" fillId="0" borderId="0" xfId="246" applyNumberFormat="1" applyFont="1" applyFill="1" applyAlignment="1"/>
    <xf numFmtId="0" fontId="2" fillId="0" borderId="0" xfId="285" applyFont="1" applyFill="1" applyAlignment="1">
      <alignment horizontal="centerContinuous"/>
    </xf>
    <xf numFmtId="0" fontId="3" fillId="0" borderId="0" xfId="285" applyFont="1" applyFill="1" applyAlignment="1"/>
    <xf numFmtId="189" fontId="1" fillId="0" borderId="0" xfId="120" applyNumberFormat="1" applyFont="1" applyFill="1" applyAlignment="1">
      <alignment horizontal="center"/>
    </xf>
    <xf numFmtId="189" fontId="1" fillId="0" borderId="0" xfId="120" applyNumberFormat="1" applyFont="1" applyFill="1" applyAlignment="1"/>
    <xf numFmtId="190" fontId="1" fillId="0" borderId="0" xfId="285" applyNumberFormat="1" applyFont="1" applyFill="1" applyAlignment="1">
      <alignment horizontal="center"/>
    </xf>
    <xf numFmtId="189" fontId="1" fillId="0" borderId="0" xfId="285" applyNumberFormat="1" applyFont="1" applyFill="1" applyAlignment="1">
      <alignment horizontal="center"/>
    </xf>
    <xf numFmtId="189" fontId="1" fillId="0" borderId="0" xfId="120" applyNumberFormat="1" applyFont="1" applyFill="1" applyBorder="1" applyAlignment="1"/>
    <xf numFmtId="189" fontId="2" fillId="0" borderId="0" xfId="120" applyNumberFormat="1" applyFont="1" applyFill="1" applyBorder="1" applyAlignment="1">
      <alignment horizontal="right"/>
    </xf>
    <xf numFmtId="190" fontId="1" fillId="0" borderId="0" xfId="285" applyNumberFormat="1" applyFont="1" applyFill="1" applyAlignment="1"/>
    <xf numFmtId="189" fontId="2" fillId="0" borderId="0" xfId="285" applyNumberFormat="1" applyFont="1" applyFill="1" applyBorder="1" applyAlignment="1">
      <alignment horizontal="right"/>
    </xf>
    <xf numFmtId="189" fontId="2" fillId="0" borderId="0" xfId="120" applyNumberFormat="1" applyFont="1" applyFill="1" applyBorder="1" applyAlignment="1"/>
    <xf numFmtId="189" fontId="2" fillId="0" borderId="0" xfId="120" applyNumberFormat="1" applyFont="1" applyFill="1" applyAlignment="1"/>
    <xf numFmtId="0" fontId="9" fillId="0" borderId="0" xfId="285" applyFont="1" applyFill="1" applyAlignment="1"/>
    <xf numFmtId="0" fontId="105" fillId="0" borderId="0" xfId="0" applyFont="1" applyFill="1" applyAlignment="1"/>
    <xf numFmtId="189" fontId="1" fillId="0" borderId="0" xfId="273" applyNumberFormat="1" applyFont="1" applyFill="1" applyBorder="1" applyAlignment="1"/>
    <xf numFmtId="189" fontId="1" fillId="0" borderId="0" xfId="32" applyNumberFormat="1" applyFont="1" applyFill="1" applyAlignment="1">
      <alignment horizontal="center"/>
    </xf>
    <xf numFmtId="189" fontId="2" fillId="0" borderId="10" xfId="273" applyNumberFormat="1" applyFont="1" applyFill="1" applyBorder="1" applyAlignment="1"/>
    <xf numFmtId="189" fontId="7" fillId="0" borderId="0" xfId="273" applyNumberFormat="1" applyFont="1" applyFill="1" applyAlignment="1"/>
    <xf numFmtId="189" fontId="2" fillId="0" borderId="36" xfId="273" applyNumberFormat="1" applyFont="1" applyFill="1" applyBorder="1" applyAlignment="1"/>
    <xf numFmtId="0" fontId="2" fillId="0" borderId="0" xfId="273" applyFont="1" applyFill="1" applyAlignment="1">
      <alignment horizontal="right"/>
    </xf>
    <xf numFmtId="187" fontId="1" fillId="0" borderId="0" xfId="120" applyFont="1" applyFill="1" applyAlignment="1"/>
    <xf numFmtId="187" fontId="7" fillId="0" borderId="0" xfId="120" applyFont="1" applyFill="1" applyAlignment="1"/>
    <xf numFmtId="189" fontId="2" fillId="0" borderId="10" xfId="273" applyNumberFormat="1" applyFont="1" applyFill="1" applyBorder="1" applyAlignment="1">
      <alignment horizontal="right"/>
    </xf>
    <xf numFmtId="189" fontId="2" fillId="0" borderId="0" xfId="273" applyNumberFormat="1" applyFont="1" applyFill="1" applyBorder="1" applyAlignment="1">
      <alignment horizontal="right"/>
    </xf>
    <xf numFmtId="189" fontId="2" fillId="0" borderId="34" xfId="273" applyNumberFormat="1" applyFont="1" applyFill="1" applyBorder="1" applyAlignment="1"/>
    <xf numFmtId="49" fontId="1" fillId="0" borderId="0" xfId="273" applyNumberFormat="1" applyFont="1" applyFill="1" applyBorder="1" applyAlignment="1">
      <alignment horizontal="center"/>
    </xf>
    <xf numFmtId="0" fontId="2" fillId="0" borderId="0" xfId="273" applyFont="1" applyFill="1" applyBorder="1" applyAlignment="1"/>
    <xf numFmtId="187" fontId="2" fillId="0" borderId="36" xfId="286" applyNumberFormat="1" applyFont="1" applyFill="1" applyBorder="1" applyAlignment="1"/>
    <xf numFmtId="0" fontId="3" fillId="0" borderId="0" xfId="286" applyFont="1" applyFill="1" applyBorder="1" applyAlignment="1"/>
    <xf numFmtId="188" fontId="105" fillId="0" borderId="0" xfId="0" quotePrefix="1" applyNumberFormat="1" applyFont="1" applyFill="1" applyAlignment="1">
      <alignment horizontal="center"/>
    </xf>
    <xf numFmtId="191" fontId="2" fillId="0" borderId="0" xfId="273" applyNumberFormat="1" applyFont="1" applyFill="1" applyAlignment="1"/>
    <xf numFmtId="0" fontId="10" fillId="0" borderId="0" xfId="285" applyFont="1" applyFill="1" applyAlignment="1"/>
    <xf numFmtId="0" fontId="2" fillId="0" borderId="0" xfId="285" applyFont="1" applyFill="1" applyAlignment="1">
      <alignment horizontal="left"/>
    </xf>
    <xf numFmtId="0" fontId="3" fillId="0" borderId="0" xfId="285" applyFont="1" applyFill="1" applyAlignment="1">
      <alignment horizontal="centerContinuous"/>
    </xf>
    <xf numFmtId="0" fontId="97" fillId="0" borderId="0" xfId="285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285" applyFont="1" applyFill="1" applyBorder="1" applyAlignment="1">
      <alignment horizontal="center"/>
    </xf>
    <xf numFmtId="0" fontId="1" fillId="0" borderId="0" xfId="285" applyFont="1" applyFill="1" applyAlignment="1">
      <alignment horizontal="centerContinuous"/>
    </xf>
    <xf numFmtId="189" fontId="1" fillId="0" borderId="0" xfId="285" applyNumberFormat="1" applyFont="1" applyFill="1" applyBorder="1" applyAlignment="1">
      <alignment horizontal="center"/>
    </xf>
    <xf numFmtId="0" fontId="3" fillId="0" borderId="0" xfId="285" applyFont="1" applyFill="1" applyAlignment="1">
      <alignment horizontal="center"/>
    </xf>
    <xf numFmtId="3" fontId="4" fillId="0" borderId="0" xfId="285" applyNumberFormat="1" applyFont="1" applyFill="1" applyAlignment="1">
      <alignment horizontal="center"/>
    </xf>
    <xf numFmtId="189" fontId="2" fillId="0" borderId="10" xfId="120" applyNumberFormat="1" applyFont="1" applyFill="1" applyBorder="1" applyAlignment="1"/>
    <xf numFmtId="189" fontId="1" fillId="0" borderId="30" xfId="120" applyNumberFormat="1" applyFont="1" applyFill="1" applyBorder="1" applyAlignment="1"/>
    <xf numFmtId="0" fontId="1" fillId="0" borderId="0" xfId="286" applyFont="1" applyFill="1" applyBorder="1" applyAlignment="1"/>
    <xf numFmtId="0" fontId="2" fillId="0" borderId="0" xfId="286" applyFont="1" applyFill="1" applyBorder="1" applyAlignment="1"/>
    <xf numFmtId="0" fontId="3" fillId="0" borderId="0" xfId="286" applyFont="1" applyFill="1" applyBorder="1" applyAlignment="1">
      <alignment horizontal="center"/>
    </xf>
    <xf numFmtId="189" fontId="2" fillId="0" borderId="10" xfId="120" applyNumberFormat="1" applyFont="1" applyFill="1" applyBorder="1" applyAlignment="1">
      <alignment horizontal="right"/>
    </xf>
    <xf numFmtId="189" fontId="2" fillId="0" borderId="0" xfId="285" applyNumberFormat="1" applyFont="1" applyFill="1" applyAlignment="1"/>
    <xf numFmtId="189" fontId="2" fillId="0" borderId="30" xfId="120" applyNumberFormat="1" applyFont="1" applyFill="1" applyBorder="1" applyAlignment="1"/>
    <xf numFmtId="189" fontId="2" fillId="0" borderId="35" xfId="120" applyNumberFormat="1" applyFont="1" applyFill="1" applyBorder="1" applyAlignment="1"/>
    <xf numFmtId="189" fontId="1" fillId="0" borderId="34" xfId="120" applyNumberFormat="1" applyFont="1" applyFill="1" applyBorder="1" applyAlignment="1"/>
    <xf numFmtId="189" fontId="99" fillId="0" borderId="0" xfId="32" applyNumberFormat="1" applyFont="1" applyFill="1" applyAlignment="1"/>
    <xf numFmtId="189" fontId="2" fillId="0" borderId="34" xfId="32" applyNumberFormat="1" applyFont="1" applyFill="1" applyBorder="1" applyAlignment="1"/>
    <xf numFmtId="189" fontId="2" fillId="0" borderId="36" xfId="32" applyNumberFormat="1" applyFont="1" applyFill="1" applyBorder="1" applyAlignment="1"/>
    <xf numFmtId="189" fontId="1" fillId="0" borderId="36" xfId="273" applyNumberFormat="1" applyFont="1" applyFill="1" applyBorder="1" applyAlignment="1"/>
    <xf numFmtId="189" fontId="1" fillId="0" borderId="37" xfId="273" applyNumberFormat="1" applyFont="1" applyFill="1" applyBorder="1" applyAlignment="1"/>
    <xf numFmtId="0" fontId="104" fillId="0" borderId="0" xfId="0" applyFont="1" applyFill="1" applyAlignment="1">
      <alignment horizontal="center"/>
    </xf>
    <xf numFmtId="0" fontId="105" fillId="0" borderId="0" xfId="0" applyFont="1" applyFill="1" applyAlignment="1">
      <alignment horizontal="center"/>
    </xf>
    <xf numFmtId="0" fontId="104" fillId="0" borderId="0" xfId="0" applyFont="1" applyFill="1" applyAlignment="1"/>
    <xf numFmtId="0" fontId="105" fillId="0" borderId="34" xfId="0" applyFont="1" applyFill="1" applyBorder="1" applyAlignment="1">
      <alignment horizontal="center"/>
    </xf>
    <xf numFmtId="0" fontId="105" fillId="0" borderId="0" xfId="0" applyFont="1" applyFill="1" applyBorder="1" applyAlignment="1">
      <alignment horizontal="center"/>
    </xf>
    <xf numFmtId="0" fontId="108" fillId="0" borderId="0" xfId="285" applyFont="1" applyFill="1" applyAlignment="1"/>
    <xf numFmtId="187" fontId="1" fillId="0" borderId="0" xfId="39" applyNumberFormat="1" applyFont="1" applyFill="1" applyBorder="1" applyAlignment="1"/>
    <xf numFmtId="0" fontId="2" fillId="0" borderId="0" xfId="0" applyFont="1" applyFill="1" applyAlignment="1"/>
    <xf numFmtId="189" fontId="2" fillId="0" borderId="34" xfId="285" applyNumberFormat="1" applyFont="1" applyFill="1" applyBorder="1" applyAlignment="1"/>
    <xf numFmtId="0" fontId="4" fillId="0" borderId="0" xfId="286" applyFont="1" applyFill="1" applyBorder="1" applyAlignment="1">
      <alignment horizontal="center"/>
    </xf>
    <xf numFmtId="0" fontId="2" fillId="0" borderId="30" xfId="286" applyFont="1" applyFill="1" applyBorder="1" applyAlignment="1"/>
    <xf numFmtId="0" fontId="109" fillId="0" borderId="0" xfId="0" applyFont="1" applyFill="1" applyAlignment="1"/>
    <xf numFmtId="189" fontId="1" fillId="0" borderId="34" xfId="285" applyNumberFormat="1" applyFont="1" applyFill="1" applyBorder="1" applyAlignment="1"/>
    <xf numFmtId="0" fontId="3" fillId="0" borderId="0" xfId="285" applyFont="1" applyFill="1" applyBorder="1" applyAlignment="1">
      <alignment horizontal="center"/>
    </xf>
    <xf numFmtId="0" fontId="1" fillId="0" borderId="0" xfId="273" applyFont="1" applyFill="1" applyAlignment="1">
      <alignment horizontal="left"/>
    </xf>
    <xf numFmtId="0" fontId="4" fillId="0" borderId="0" xfId="273" applyFont="1" applyFill="1" applyBorder="1" applyAlignment="1">
      <alignment horizontal="center"/>
    </xf>
    <xf numFmtId="0" fontId="106" fillId="0" borderId="0" xfId="0" applyFont="1" applyFill="1" applyAlignment="1"/>
    <xf numFmtId="0" fontId="107" fillId="0" borderId="0" xfId="0" applyFont="1" applyFill="1" applyAlignment="1"/>
    <xf numFmtId="0" fontId="105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98" fillId="0" borderId="0" xfId="285" applyFont="1" applyFill="1" applyAlignment="1">
      <alignment horizontal="center"/>
    </xf>
    <xf numFmtId="0" fontId="2" fillId="0" borderId="0" xfId="273" applyFont="1" applyFill="1" applyAlignment="1">
      <alignment horizontal="center"/>
    </xf>
    <xf numFmtId="0" fontId="2" fillId="0" borderId="0" xfId="273" applyFont="1" applyFill="1" applyBorder="1" applyAlignment="1">
      <alignment horizontal="center"/>
    </xf>
    <xf numFmtId="0" fontId="4" fillId="0" borderId="0" xfId="273" applyFont="1" applyFill="1" applyBorder="1" applyAlignment="1">
      <alignment horizontal="center"/>
    </xf>
    <xf numFmtId="0" fontId="1" fillId="0" borderId="0" xfId="273" applyFont="1" applyFill="1" applyAlignment="1">
      <alignment horizontal="left"/>
    </xf>
    <xf numFmtId="0" fontId="107" fillId="0" borderId="0" xfId="0" applyFont="1" applyFill="1" applyAlignment="1"/>
    <xf numFmtId="0" fontId="105" fillId="0" borderId="0" xfId="0" applyFont="1" applyFill="1" applyAlignment="1">
      <alignment horizontal="center"/>
    </xf>
    <xf numFmtId="189" fontId="1" fillId="0" borderId="0" xfId="109" applyNumberFormat="1" applyFont="1" applyFill="1" applyAlignment="1"/>
    <xf numFmtId="0" fontId="2" fillId="0" borderId="0" xfId="273" applyFont="1" applyFill="1" applyBorder="1" applyAlignment="1">
      <alignment horizontal="center"/>
    </xf>
    <xf numFmtId="0" fontId="107" fillId="0" borderId="0" xfId="0" applyFont="1" applyFill="1" applyBorder="1" applyAlignment="1"/>
    <xf numFmtId="49" fontId="10" fillId="0" borderId="0" xfId="273" applyNumberFormat="1" applyFont="1" applyFill="1" applyBorder="1" applyAlignment="1">
      <alignment horizontal="left"/>
    </xf>
    <xf numFmtId="0" fontId="2" fillId="0" borderId="0" xfId="286" applyFont="1" applyFill="1" applyBorder="1" applyAlignment="1">
      <alignment horizontal="centerContinuous"/>
    </xf>
    <xf numFmtId="0" fontId="1" fillId="0" borderId="0" xfId="286" applyFont="1" applyFill="1" applyBorder="1" applyAlignment="1">
      <alignment horizontal="center"/>
    </xf>
    <xf numFmtId="189" fontId="1" fillId="0" borderId="0" xfId="286" applyNumberFormat="1" applyFont="1" applyFill="1" applyBorder="1" applyAlignment="1">
      <alignment horizontal="center"/>
    </xf>
    <xf numFmtId="189" fontId="1" fillId="0" borderId="0" xfId="286" applyNumberFormat="1" applyFont="1" applyFill="1" applyBorder="1" applyAlignment="1"/>
    <xf numFmtId="187" fontId="2" fillId="0" borderId="0" xfId="286" applyNumberFormat="1" applyFont="1" applyFill="1" applyBorder="1" applyAlignment="1"/>
    <xf numFmtId="0" fontId="106" fillId="0" borderId="0" xfId="0" applyFont="1" applyFill="1" applyBorder="1" applyAlignment="1"/>
    <xf numFmtId="189" fontId="2" fillId="0" borderId="0" xfId="286" applyNumberFormat="1" applyFont="1" applyFill="1" applyBorder="1" applyAlignment="1"/>
    <xf numFmtId="49" fontId="1" fillId="0" borderId="0" xfId="0" applyNumberFormat="1" applyFont="1" applyFill="1" applyBorder="1" applyAlignment="1">
      <alignment wrapText="1"/>
    </xf>
    <xf numFmtId="0" fontId="106" fillId="0" borderId="0" xfId="0" applyFont="1" applyFill="1" applyAlignment="1"/>
    <xf numFmtId="0" fontId="16" fillId="0" borderId="0" xfId="273" applyFont="1" applyFill="1" applyAlignment="1">
      <alignment horizontal="left"/>
    </xf>
    <xf numFmtId="0" fontId="10" fillId="0" borderId="0" xfId="273" applyFont="1" applyFill="1" applyAlignment="1">
      <alignment horizontal="left"/>
    </xf>
    <xf numFmtId="0" fontId="2" fillId="0" borderId="0" xfId="273" applyFont="1" applyFill="1" applyAlignment="1">
      <alignment horizontal="center"/>
    </xf>
    <xf numFmtId="0" fontId="2" fillId="0" borderId="0" xfId="273" applyFont="1" applyFill="1" applyBorder="1" applyAlignment="1">
      <alignment horizontal="center"/>
    </xf>
    <xf numFmtId="0" fontId="4" fillId="0" borderId="0" xfId="273" applyFont="1" applyFill="1" applyBorder="1" applyAlignment="1">
      <alignment horizontal="center"/>
    </xf>
    <xf numFmtId="0" fontId="1" fillId="0" borderId="0" xfId="273" applyFont="1" applyFill="1" applyAlignment="1">
      <alignment horizontal="left"/>
    </xf>
    <xf numFmtId="0" fontId="104" fillId="0" borderId="0" xfId="0" applyFont="1" applyFill="1" applyAlignment="1">
      <alignment horizontal="center"/>
    </xf>
    <xf numFmtId="0" fontId="109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 wrapText="1"/>
    </xf>
    <xf numFmtId="16" fontId="1" fillId="0" borderId="0" xfId="0" quotePrefix="1" applyNumberFormat="1" applyFont="1" applyFill="1" applyAlignment="1">
      <alignment horizontal="center" wrapText="1"/>
    </xf>
    <xf numFmtId="0" fontId="105" fillId="0" borderId="34" xfId="0" applyFont="1" applyFill="1" applyBorder="1" applyAlignment="1">
      <alignment horizontal="center"/>
    </xf>
    <xf numFmtId="0" fontId="107" fillId="0" borderId="0" xfId="0" applyFont="1" applyFill="1" applyAlignment="1"/>
    <xf numFmtId="16" fontId="105" fillId="0" borderId="0" xfId="0" quotePrefix="1" applyNumberFormat="1" applyFont="1" applyFill="1" applyAlignment="1">
      <alignment horizontal="center"/>
    </xf>
    <xf numFmtId="0" fontId="105" fillId="0" borderId="0" xfId="0" applyFont="1" applyFill="1" applyAlignment="1">
      <alignment horizontal="center"/>
    </xf>
  </cellXfs>
  <cellStyles count="469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2" xfId="247"/>
    <cellStyle name="Normal 3 2 2" xfId="248"/>
    <cellStyle name="Normal 3 3" xfId="249"/>
    <cellStyle name="Normal 3 4" xfId="250"/>
    <cellStyle name="Normal 3 5" xfId="251"/>
    <cellStyle name="Normal 3 6" xfId="252"/>
    <cellStyle name="Normal 3 7" xfId="253"/>
    <cellStyle name="Normal 3 8" xfId="254"/>
    <cellStyle name="Normal 30" xfId="255"/>
    <cellStyle name="Normal 31" xfId="256"/>
    <cellStyle name="Normal 31 2" xfId="257"/>
    <cellStyle name="Normal 31 2 2" xfId="258"/>
    <cellStyle name="Normal 32" xfId="259"/>
    <cellStyle name="Normal 33" xfId="260"/>
    <cellStyle name="Normal 34" xfId="261"/>
    <cellStyle name="Normal 38" xfId="262"/>
    <cellStyle name="Normal 39" xfId="263"/>
    <cellStyle name="Normal 4" xfId="264"/>
    <cellStyle name="Normal 4 2" xfId="265"/>
    <cellStyle name="Normal 4 2 2" xfId="266"/>
    <cellStyle name="Normal 4 3" xfId="267"/>
    <cellStyle name="Normal 4 4" xfId="268"/>
    <cellStyle name="Normal 40" xfId="269"/>
    <cellStyle name="Normal 5" xfId="270"/>
    <cellStyle name="Normal 5 2" xfId="271"/>
    <cellStyle name="Normal 5 3" xfId="272"/>
    <cellStyle name="Normal 6" xfId="273"/>
    <cellStyle name="Normal 6 2" xfId="274"/>
    <cellStyle name="Normal 6 3" xfId="275"/>
    <cellStyle name="Normal 7" xfId="276"/>
    <cellStyle name="Normal 7 2" xfId="277"/>
    <cellStyle name="Normal 8" xfId="278"/>
    <cellStyle name="Normal 8 2" xfId="279"/>
    <cellStyle name="Normal 9" xfId="280"/>
    <cellStyle name="Normal 9 2" xfId="281"/>
    <cellStyle name="Normal 9 3" xfId="282"/>
    <cellStyle name="Normal U" xfId="283"/>
    <cellStyle name="Normal_AMT_BCP_TFS_Q151_Final-120508" xfId="284"/>
    <cellStyle name="Normal_Draft PTTCHTx 2" xfId="285"/>
    <cellStyle name="Normal_Draft PTTCHTx 2_PL" xfId="286"/>
    <cellStyle name="Note 2" xfId="287"/>
    <cellStyle name="Note 2 2" xfId="288"/>
    <cellStyle name="Note 2 2 2" xfId="289"/>
    <cellStyle name="Note 2 3" xfId="290"/>
    <cellStyle name="Note 3" xfId="291"/>
    <cellStyle name="Note 3 2" xfId="292"/>
    <cellStyle name="Note 3 2 2" xfId="293"/>
    <cellStyle name="Note 3 3" xfId="294"/>
    <cellStyle name="Note 4" xfId="295"/>
    <cellStyle name="Note 4 2" xfId="296"/>
    <cellStyle name="Note 4 2 2" xfId="297"/>
    <cellStyle name="Note 4 3" xfId="298"/>
    <cellStyle name="Note 5" xfId="299"/>
    <cellStyle name="Note 5 2" xfId="300"/>
    <cellStyle name="Note 5 2 2" xfId="301"/>
    <cellStyle name="Note 5 3" xfId="302"/>
    <cellStyle name="Note 6" xfId="303"/>
    <cellStyle name="Note 6 2" xfId="304"/>
    <cellStyle name="Note heading" xfId="305"/>
    <cellStyle name="nplode" xfId="306"/>
    <cellStyle name="Output Amounts" xfId="307"/>
    <cellStyle name="OUTPUT COLUMN HEADINGS" xfId="308"/>
    <cellStyle name="OUTPUT LINE ITEMS" xfId="309"/>
    <cellStyle name="OUTPUT REPORT HEADING" xfId="310"/>
    <cellStyle name="OUTPUT REPORT TITLE" xfId="311"/>
    <cellStyle name="Percent [0] U" xfId="312"/>
    <cellStyle name="Percent [2]" xfId="313"/>
    <cellStyle name="Percent [2] U" xfId="314"/>
    <cellStyle name="Percent [2]_0412 TPS 2006 Budget" xfId="315"/>
    <cellStyle name="Percent 10" xfId="316"/>
    <cellStyle name="Percent 11" xfId="317"/>
    <cellStyle name="Percent 12" xfId="318"/>
    <cellStyle name="Percent 13" xfId="319"/>
    <cellStyle name="Percent 14" xfId="320"/>
    <cellStyle name="Percent 15" xfId="321"/>
    <cellStyle name="Percent 16" xfId="322"/>
    <cellStyle name="Percent 17" xfId="323"/>
    <cellStyle name="Percent 18" xfId="324"/>
    <cellStyle name="Percent 19" xfId="325"/>
    <cellStyle name="Percent 2" xfId="326"/>
    <cellStyle name="Percent 2 2" xfId="327"/>
    <cellStyle name="Percent 2 3" xfId="328"/>
    <cellStyle name="Percent 2 4" xfId="329"/>
    <cellStyle name="Percent 2 5" xfId="330"/>
    <cellStyle name="Percent 2 6" xfId="331"/>
    <cellStyle name="Percent 2 7" xfId="332"/>
    <cellStyle name="Percent 20" xfId="333"/>
    <cellStyle name="Percent 21" xfId="334"/>
    <cellStyle name="Percent 22" xfId="335"/>
    <cellStyle name="Percent 23" xfId="336"/>
    <cellStyle name="Percent 24" xfId="337"/>
    <cellStyle name="Percent 25" xfId="338"/>
    <cellStyle name="Percent 26" xfId="339"/>
    <cellStyle name="Percent 27" xfId="340"/>
    <cellStyle name="Percent 28" xfId="341"/>
    <cellStyle name="Percent 29" xfId="342"/>
    <cellStyle name="Percent 3" xfId="343"/>
    <cellStyle name="Percent 3 2" xfId="344"/>
    <cellStyle name="Percent 30" xfId="345"/>
    <cellStyle name="Percent 31" xfId="346"/>
    <cellStyle name="Percent 37" xfId="347"/>
    <cellStyle name="Percent 38" xfId="348"/>
    <cellStyle name="Percent 4" xfId="349"/>
    <cellStyle name="Percent 5" xfId="350"/>
    <cellStyle name="Percent 6" xfId="351"/>
    <cellStyle name="Percent 7" xfId="352"/>
    <cellStyle name="Percent 8" xfId="353"/>
    <cellStyle name="Percent 9" xfId="354"/>
    <cellStyle name="PSChar" xfId="355"/>
    <cellStyle name="PSDate" xfId="356"/>
    <cellStyle name="PSDec" xfId="357"/>
    <cellStyle name="PSHeading" xfId="358"/>
    <cellStyle name="PSInt" xfId="359"/>
    <cellStyle name="PSSpacer" xfId="360"/>
    <cellStyle name="RangeNames" xfId="361"/>
    <cellStyle name="Ratio" xfId="362"/>
    <cellStyle name="ratio - Style2" xfId="363"/>
    <cellStyle name="Reset range style to defaults" xfId="364"/>
    <cellStyle name="Rothschild Normal" xfId="365"/>
    <cellStyle name="RowSummary" xfId="366"/>
    <cellStyle name="SAPBEXaggData" xfId="367"/>
    <cellStyle name="SAPBEXaggDataEmph" xfId="368"/>
    <cellStyle name="SAPBEXaggItem" xfId="369"/>
    <cellStyle name="SAPBEXaggItemX" xfId="370"/>
    <cellStyle name="SAPBEXchaText" xfId="371"/>
    <cellStyle name="SAPBEXexcBad7" xfId="372"/>
    <cellStyle name="SAPBEXexcBad8" xfId="373"/>
    <cellStyle name="SAPBEXexcBad9" xfId="374"/>
    <cellStyle name="SAPBEXexcCritical4" xfId="375"/>
    <cellStyle name="SAPBEXexcCritical5" xfId="376"/>
    <cellStyle name="SAPBEXexcCritical6" xfId="377"/>
    <cellStyle name="SAPBEXexcGood1" xfId="378"/>
    <cellStyle name="SAPBEXexcGood2" xfId="379"/>
    <cellStyle name="SAPBEXexcGood3" xfId="380"/>
    <cellStyle name="SAPBEXfilterDrill" xfId="381"/>
    <cellStyle name="SAPBEXfilterItem" xfId="382"/>
    <cellStyle name="SAPBEXfilterText" xfId="383"/>
    <cellStyle name="SAPBEXformats" xfId="384"/>
    <cellStyle name="SAPBEXheaderItem" xfId="385"/>
    <cellStyle name="SAPBEXheaderText" xfId="386"/>
    <cellStyle name="SAPBEXHLevel0" xfId="387"/>
    <cellStyle name="SAPBEXHLevel0X" xfId="388"/>
    <cellStyle name="SAPBEXHLevel1" xfId="389"/>
    <cellStyle name="SAPBEXHLevel1X" xfId="390"/>
    <cellStyle name="SAPBEXHLevel2" xfId="391"/>
    <cellStyle name="SAPBEXHLevel2X" xfId="392"/>
    <cellStyle name="SAPBEXHLevel3" xfId="393"/>
    <cellStyle name="SAPBEXHLevel3X" xfId="394"/>
    <cellStyle name="SAPBEXresData" xfId="395"/>
    <cellStyle name="SAPBEXresDataEmph" xfId="396"/>
    <cellStyle name="SAPBEXresItem" xfId="397"/>
    <cellStyle name="SAPBEXresItemX" xfId="398"/>
    <cellStyle name="SAPBEXstdData" xfId="399"/>
    <cellStyle name="SAPBEXstdDataEmph" xfId="400"/>
    <cellStyle name="SAPBEXstdItem" xfId="401"/>
    <cellStyle name="SAPBEXstdItemX" xfId="402"/>
    <cellStyle name="SAPBEXtitle" xfId="403"/>
    <cellStyle name="SAPBEXundefined" xfId="404"/>
    <cellStyle name="Sensitivity" xfId="405"/>
    <cellStyle name="SheetHeader1" xfId="406"/>
    <cellStyle name="SheetHeader2" xfId="407"/>
    <cellStyle name="Short Date" xfId="408"/>
    <cellStyle name="Style 1" xfId="409"/>
    <cellStyle name="style1" xfId="410"/>
    <cellStyle name="Style2" xfId="411"/>
    <cellStyle name="Style3" xfId="412"/>
    <cellStyle name="Subheading" xfId="413"/>
    <cellStyle name="SubheadingBold" xfId="414"/>
    <cellStyle name="Table Heading" xfId="415"/>
    <cellStyle name="Table_Heading2" xfId="416"/>
    <cellStyle name="TBC" xfId="417"/>
    <cellStyle name="Times New Roman" xfId="418"/>
    <cellStyle name="Total 1" xfId="419"/>
    <cellStyle name="Total 2" xfId="420"/>
    <cellStyle name="Total 3" xfId="421"/>
    <cellStyle name="Total 4" xfId="422"/>
    <cellStyle name="Transfer out" xfId="423"/>
    <cellStyle name="Tusental (0)_pldt" xfId="424"/>
    <cellStyle name="Tusental_pldt" xfId="425"/>
    <cellStyle name="Unit" xfId="426"/>
    <cellStyle name="Unprotected" xfId="427"/>
    <cellStyle name="User_Defined_A" xfId="428"/>
    <cellStyle name="Valuta (0)_pldt" xfId="429"/>
    <cellStyle name="Valuta_pldt" xfId="430"/>
    <cellStyle name="Warning" xfId="431"/>
    <cellStyle name="การคำนวณ" xfId="444"/>
    <cellStyle name="ข้อความเตือน" xfId="445"/>
    <cellStyle name="ข้อความอธิบาย" xfId="446"/>
    <cellStyle name="เครื่องหมายจุลภาค [0]_Book2" xfId="432"/>
    <cellStyle name="เครื่องหมายจุลภาค 2" xfId="433"/>
    <cellStyle name="เครื่องหมายจุลภาค 3" xfId="434"/>
    <cellStyle name="เครื่องหมายจุลภาค 4" xfId="435"/>
    <cellStyle name="เครื่องหมายจุลภาค_Book2" xfId="436"/>
    <cellStyle name="เครื่องหมายสกุลเงิน [0]_Book2" xfId="437"/>
    <cellStyle name="เครื่องหมายสกุลเงิน_Book2" xfId="438"/>
    <cellStyle name="ชื่อเรื่อง" xfId="447"/>
    <cellStyle name="เชื่อมโยงหลายมิติ_ไม่ขาว ไม่สวย ไม่หมวย แต่เซ็กซ์" xfId="439"/>
    <cellStyle name="เซลล์ตรวจสอบ" xfId="440"/>
    <cellStyle name="เซลล์ที่มีการเชื่อมโยง" xfId="441"/>
    <cellStyle name="ดี" xfId="448"/>
    <cellStyle name="ตามการเชื่อมโยงหลายมิติ_ไม่ขาว ไม่สวย ไม่หมวย แต่เซ็กซ์" xfId="449"/>
    <cellStyle name="ปกติ 2" xfId="450"/>
    <cellStyle name="ปกติ 3" xfId="451"/>
    <cellStyle name="ปกติ_088dc_eci" xfId="452"/>
    <cellStyle name="ป้อนค่า" xfId="453"/>
    <cellStyle name="ปานกลาง" xfId="454"/>
    <cellStyle name="ผลรวม" xfId="455"/>
    <cellStyle name="แย่" xfId="442"/>
    <cellStyle name="วฅมุ_ฑธนฬย๗ภฬ" xfId="456"/>
    <cellStyle name="ส่วนที่ถูกเน้น1" xfId="457"/>
    <cellStyle name="ส่วนที่ถูกเน้น2" xfId="458"/>
    <cellStyle name="ส่วนที่ถูกเน้น3" xfId="459"/>
    <cellStyle name="ส่วนที่ถูกเน้น4" xfId="460"/>
    <cellStyle name="ส่วนที่ถูกเน้น5" xfId="461"/>
    <cellStyle name="ส่วนที่ถูกเน้น6" xfId="462"/>
    <cellStyle name="แสดงผล" xfId="443"/>
    <cellStyle name="หมายเหตุ" xfId="463"/>
    <cellStyle name="หัวเรื่อง 1" xfId="464"/>
    <cellStyle name="หัวเรื่อง 2" xfId="465"/>
    <cellStyle name="หัวเรื่อง 3" xfId="466"/>
    <cellStyle name="หัวเรื่อง 4" xfId="467"/>
    <cellStyle name="標準_2006 Eng" xfId="468"/>
  </cellStyles>
  <dxfs count="0"/>
  <tableStyles count="0" defaultTableStyle="TableStyleMedium9" defaultPivotStyle="PivotStyleLight16"/>
  <colors>
    <mruColors>
      <color rgb="FF00FFF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04"/>
  <sheetViews>
    <sheetView tabSelected="1" zoomScaleNormal="100" zoomScaleSheetLayoutView="100" workbookViewId="0">
      <selection activeCell="W103" sqref="W103"/>
    </sheetView>
  </sheetViews>
  <sheetFormatPr defaultColWidth="2.75" defaultRowHeight="18" customHeight="1"/>
  <cols>
    <col min="1" max="1" width="2.125" style="1" customWidth="1"/>
    <col min="2" max="2" width="2.75" style="1" customWidth="1"/>
    <col min="3" max="3" width="32.125" style="1" customWidth="1"/>
    <col min="4" max="4" width="8.625" style="6" customWidth="1"/>
    <col min="5" max="5" width="1.125" style="7" customWidth="1"/>
    <col min="6" max="6" width="11.875" style="1" customWidth="1"/>
    <col min="7" max="7" width="1.125" style="1" customWidth="1"/>
    <col min="8" max="8" width="11.875" style="1" customWidth="1"/>
    <col min="9" max="9" width="1.125" style="1" customWidth="1"/>
    <col min="10" max="10" width="11.875" style="1" customWidth="1"/>
    <col min="11" max="11" width="1.125" style="1" customWidth="1"/>
    <col min="12" max="12" width="11.875" style="1" customWidth="1"/>
    <col min="13" max="13" width="1.125" style="1" customWidth="1"/>
    <col min="14" max="14" width="11.875" style="1" customWidth="1"/>
    <col min="15" max="16384" width="2.75" style="1"/>
  </cols>
  <sheetData>
    <row r="1" spans="1:14" ht="18" customHeight="1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8" customHeight="1">
      <c r="A2" s="172" t="s">
        <v>66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 ht="12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8" customHeight="1">
      <c r="A4" s="2"/>
      <c r="B4" s="2"/>
      <c r="C4" s="2"/>
      <c r="D4" s="152"/>
      <c r="E4" s="152"/>
      <c r="F4" s="173" t="s">
        <v>1</v>
      </c>
      <c r="G4" s="173"/>
      <c r="H4" s="173"/>
      <c r="I4" s="173"/>
      <c r="J4" s="173"/>
      <c r="K4" s="2"/>
      <c r="L4" s="173" t="s">
        <v>2</v>
      </c>
      <c r="M4" s="173"/>
      <c r="N4" s="173"/>
    </row>
    <row r="5" spans="1:14" ht="18" customHeight="1">
      <c r="A5" s="2"/>
      <c r="B5" s="2"/>
      <c r="C5" s="2"/>
      <c r="D5" s="3"/>
      <c r="E5" s="152"/>
      <c r="F5" s="174" t="s">
        <v>3</v>
      </c>
      <c r="G5" s="174"/>
      <c r="H5" s="174"/>
      <c r="I5" s="174"/>
      <c r="J5" s="174"/>
      <c r="K5" s="101"/>
      <c r="L5" s="174" t="s">
        <v>3</v>
      </c>
      <c r="M5" s="174"/>
      <c r="N5" s="174"/>
    </row>
    <row r="6" spans="1:14" ht="18" customHeight="1">
      <c r="A6" s="2"/>
      <c r="B6" s="2"/>
      <c r="C6" s="2"/>
      <c r="D6" s="3"/>
      <c r="E6" s="152"/>
      <c r="F6" s="104" t="s">
        <v>256</v>
      </c>
      <c r="G6" s="157"/>
      <c r="H6" s="157" t="s">
        <v>80</v>
      </c>
      <c r="I6" s="157"/>
      <c r="J6" s="157" t="s">
        <v>205</v>
      </c>
      <c r="K6" s="101"/>
      <c r="L6" s="104" t="s">
        <v>256</v>
      </c>
      <c r="M6" s="157"/>
      <c r="N6" s="157" t="s">
        <v>80</v>
      </c>
    </row>
    <row r="7" spans="1:14" ht="18" customHeight="1">
      <c r="A7" s="15" t="s">
        <v>4</v>
      </c>
      <c r="B7" s="88"/>
      <c r="C7" s="88"/>
      <c r="D7" s="154" t="s">
        <v>5</v>
      </c>
      <c r="E7" s="154"/>
      <c r="F7" s="100" t="s">
        <v>136</v>
      </c>
      <c r="G7" s="5"/>
      <c r="H7" s="100" t="s">
        <v>83</v>
      </c>
      <c r="I7" s="100"/>
      <c r="J7" s="100" t="s">
        <v>83</v>
      </c>
      <c r="K7" s="157"/>
      <c r="L7" s="100" t="s">
        <v>136</v>
      </c>
      <c r="M7" s="5"/>
      <c r="N7" s="100" t="s">
        <v>83</v>
      </c>
    </row>
    <row r="8" spans="1:14" ht="18" customHeight="1">
      <c r="A8" s="15"/>
      <c r="B8" s="88"/>
      <c r="C8" s="88"/>
      <c r="D8" s="154"/>
      <c r="E8" s="154"/>
      <c r="F8" s="100" t="s">
        <v>98</v>
      </c>
      <c r="G8" s="5"/>
      <c r="H8" s="157" t="s">
        <v>206</v>
      </c>
      <c r="I8" s="100"/>
      <c r="J8" s="157" t="s">
        <v>206</v>
      </c>
      <c r="K8" s="157"/>
      <c r="L8" s="100" t="s">
        <v>98</v>
      </c>
      <c r="M8" s="5"/>
      <c r="N8" s="100"/>
    </row>
    <row r="9" spans="1:14" ht="18" customHeight="1">
      <c r="F9" s="175" t="s">
        <v>88</v>
      </c>
      <c r="G9" s="175"/>
      <c r="H9" s="175"/>
      <c r="I9" s="175"/>
      <c r="J9" s="175"/>
      <c r="K9" s="175"/>
      <c r="L9" s="175"/>
      <c r="M9" s="175"/>
      <c r="N9" s="175"/>
    </row>
    <row r="10" spans="1:14" ht="18" customHeight="1">
      <c r="A10" s="8" t="s">
        <v>6</v>
      </c>
      <c r="F10" s="9"/>
      <c r="G10" s="9"/>
      <c r="H10" s="9"/>
      <c r="I10" s="9"/>
      <c r="J10" s="9"/>
      <c r="K10" s="9"/>
      <c r="L10" s="9"/>
      <c r="M10" s="9"/>
      <c r="N10" s="9"/>
    </row>
    <row r="11" spans="1:14" ht="18" customHeight="1">
      <c r="A11" s="1" t="s">
        <v>7</v>
      </c>
      <c r="F11" s="10">
        <v>15396423</v>
      </c>
      <c r="G11" s="10"/>
      <c r="H11" s="10">
        <v>9287458</v>
      </c>
      <c r="I11" s="10"/>
      <c r="J11" s="10">
        <v>9419212</v>
      </c>
      <c r="K11" s="10"/>
      <c r="L11" s="10">
        <v>4878001</v>
      </c>
      <c r="M11" s="10"/>
      <c r="N11" s="10">
        <v>4240825</v>
      </c>
    </row>
    <row r="12" spans="1:14" ht="18" customHeight="1">
      <c r="A12" s="1" t="s">
        <v>8</v>
      </c>
      <c r="D12" s="6">
        <v>6</v>
      </c>
      <c r="F12" s="10">
        <v>542915</v>
      </c>
      <c r="G12" s="10"/>
      <c r="H12" s="10">
        <v>723082</v>
      </c>
      <c r="I12" s="10"/>
      <c r="J12" s="10">
        <v>3175476</v>
      </c>
      <c r="K12" s="10"/>
      <c r="L12" s="10">
        <v>465120</v>
      </c>
      <c r="M12" s="10"/>
      <c r="N12" s="10">
        <v>691018</v>
      </c>
    </row>
    <row r="13" spans="1:14" ht="18" customHeight="1">
      <c r="A13" s="14" t="s">
        <v>214</v>
      </c>
      <c r="D13" s="6" t="s">
        <v>234</v>
      </c>
      <c r="F13" s="10">
        <v>27702</v>
      </c>
      <c r="G13" s="10"/>
      <c r="H13" s="10">
        <v>16197</v>
      </c>
      <c r="I13" s="10"/>
      <c r="J13" s="10">
        <v>26409</v>
      </c>
      <c r="K13" s="10"/>
      <c r="L13" s="10">
        <v>0</v>
      </c>
      <c r="M13" s="10"/>
      <c r="N13" s="10">
        <v>0</v>
      </c>
    </row>
    <row r="14" spans="1:14" ht="18" customHeight="1">
      <c r="A14" s="1" t="s">
        <v>122</v>
      </c>
      <c r="D14" s="6" t="s">
        <v>222</v>
      </c>
      <c r="F14" s="10">
        <v>8485042</v>
      </c>
      <c r="G14" s="10"/>
      <c r="H14" s="10">
        <v>6671485</v>
      </c>
      <c r="I14" s="10"/>
      <c r="J14" s="10">
        <v>7369137</v>
      </c>
      <c r="K14" s="10"/>
      <c r="L14" s="10">
        <v>0</v>
      </c>
      <c r="M14" s="10"/>
      <c r="N14" s="10">
        <v>0</v>
      </c>
    </row>
    <row r="15" spans="1:14" ht="18" customHeight="1">
      <c r="A15" s="1" t="s">
        <v>60</v>
      </c>
      <c r="D15" s="6">
        <v>7</v>
      </c>
      <c r="F15" s="10">
        <v>300588</v>
      </c>
      <c r="G15" s="10"/>
      <c r="H15" s="10">
        <v>113568</v>
      </c>
      <c r="I15" s="10"/>
      <c r="J15" s="10">
        <v>195288</v>
      </c>
      <c r="K15" s="10"/>
      <c r="L15" s="10">
        <v>0</v>
      </c>
      <c r="M15" s="10"/>
      <c r="N15" s="10">
        <v>0</v>
      </c>
    </row>
    <row r="16" spans="1:14" ht="18" customHeight="1">
      <c r="A16" s="1" t="s">
        <v>197</v>
      </c>
      <c r="F16" s="10">
        <v>255936</v>
      </c>
      <c r="G16" s="10"/>
      <c r="H16" s="10">
        <v>752491</v>
      </c>
      <c r="I16" s="10"/>
      <c r="J16" s="10">
        <v>182323</v>
      </c>
      <c r="K16" s="10"/>
      <c r="L16" s="10">
        <v>46070</v>
      </c>
      <c r="M16" s="10"/>
      <c r="N16" s="10">
        <v>47508</v>
      </c>
    </row>
    <row r="17" spans="1:14" ht="18" customHeight="1">
      <c r="A17" s="1" t="s">
        <v>137</v>
      </c>
      <c r="D17" s="6">
        <v>5</v>
      </c>
      <c r="F17" s="10">
        <v>71564</v>
      </c>
      <c r="G17" s="10"/>
      <c r="H17" s="10">
        <v>69400</v>
      </c>
      <c r="I17" s="10"/>
      <c r="J17" s="10">
        <v>41000</v>
      </c>
      <c r="K17" s="10"/>
      <c r="L17" s="10">
        <v>0</v>
      </c>
      <c r="M17" s="10"/>
      <c r="N17" s="10">
        <v>69400</v>
      </c>
    </row>
    <row r="18" spans="1:14" ht="18" customHeight="1">
      <c r="A18" s="1" t="s">
        <v>198</v>
      </c>
      <c r="F18" s="10"/>
      <c r="G18" s="10"/>
      <c r="H18" s="10"/>
      <c r="I18" s="10"/>
      <c r="J18" s="10"/>
      <c r="K18" s="10"/>
      <c r="M18" s="10"/>
    </row>
    <row r="19" spans="1:14" ht="18" customHeight="1">
      <c r="B19" s="1" t="s">
        <v>186</v>
      </c>
      <c r="D19" s="6">
        <v>5</v>
      </c>
      <c r="F19" s="10">
        <v>42995</v>
      </c>
      <c r="G19" s="10"/>
      <c r="H19" s="10">
        <v>34091</v>
      </c>
      <c r="I19" s="10"/>
      <c r="J19" s="10">
        <v>36363</v>
      </c>
      <c r="K19" s="10"/>
      <c r="L19" s="10">
        <v>53992</v>
      </c>
      <c r="M19" s="10"/>
      <c r="N19" s="10">
        <v>93025</v>
      </c>
    </row>
    <row r="20" spans="1:14" ht="18" customHeight="1">
      <c r="A20" s="1" t="s">
        <v>115</v>
      </c>
      <c r="D20" s="6">
        <v>5</v>
      </c>
      <c r="F20" s="10">
        <v>0</v>
      </c>
      <c r="G20" s="10"/>
      <c r="H20" s="10">
        <v>0</v>
      </c>
      <c r="I20" s="10"/>
      <c r="J20" s="10">
        <v>0</v>
      </c>
      <c r="K20" s="10"/>
      <c r="L20" s="10">
        <v>0</v>
      </c>
      <c r="M20" s="10"/>
      <c r="N20" s="10">
        <v>2730000</v>
      </c>
    </row>
    <row r="21" spans="1:14" ht="18" customHeight="1">
      <c r="A21" s="1" t="s">
        <v>69</v>
      </c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18" customHeight="1">
      <c r="B22" s="1" t="s">
        <v>181</v>
      </c>
      <c r="D22" s="6">
        <v>5</v>
      </c>
      <c r="F22" s="10">
        <v>1978257</v>
      </c>
      <c r="G22" s="10"/>
      <c r="H22" s="10">
        <v>3554683</v>
      </c>
      <c r="I22" s="10"/>
      <c r="J22" s="10">
        <v>3770048</v>
      </c>
      <c r="K22" s="10"/>
      <c r="L22" s="10">
        <v>0</v>
      </c>
      <c r="M22" s="10">
        <v>0</v>
      </c>
      <c r="N22" s="10">
        <v>0</v>
      </c>
    </row>
    <row r="23" spans="1:14" ht="18" customHeight="1">
      <c r="A23" s="1" t="s">
        <v>9</v>
      </c>
      <c r="F23" s="10">
        <v>1954074</v>
      </c>
      <c r="G23" s="10"/>
      <c r="H23" s="10">
        <v>2127420</v>
      </c>
      <c r="I23" s="10"/>
      <c r="J23" s="10">
        <v>2053869</v>
      </c>
      <c r="K23" s="10"/>
      <c r="L23" s="10">
        <v>0</v>
      </c>
      <c r="M23" s="10"/>
      <c r="N23" s="10">
        <v>0</v>
      </c>
    </row>
    <row r="24" spans="1:14" ht="18" customHeight="1">
      <c r="A24" s="1" t="s">
        <v>10</v>
      </c>
      <c r="E24" s="11"/>
      <c r="F24" s="10">
        <v>257238</v>
      </c>
      <c r="G24" s="10"/>
      <c r="H24" s="10">
        <v>192252</v>
      </c>
      <c r="I24" s="10"/>
      <c r="J24" s="10">
        <v>60307</v>
      </c>
      <c r="K24" s="10"/>
      <c r="L24" s="10">
        <v>1408</v>
      </c>
      <c r="M24" s="10"/>
      <c r="N24" s="10">
        <v>2344</v>
      </c>
    </row>
    <row r="25" spans="1:14" ht="18" customHeight="1">
      <c r="A25" s="2" t="s">
        <v>11</v>
      </c>
      <c r="E25" s="11"/>
      <c r="F25" s="12">
        <f>SUM(F11:F24)</f>
        <v>29312734</v>
      </c>
      <c r="G25" s="10"/>
      <c r="H25" s="12">
        <f>SUM(H11:H24)</f>
        <v>23542127</v>
      </c>
      <c r="I25" s="13"/>
      <c r="J25" s="12">
        <f>SUM(J11:J24)</f>
        <v>26329432</v>
      </c>
      <c r="K25" s="13"/>
      <c r="L25" s="12">
        <f>SUM(L11:L24)</f>
        <v>5444591</v>
      </c>
      <c r="M25" s="10"/>
      <c r="N25" s="12">
        <f>SUM(N11:N24)</f>
        <v>7874120</v>
      </c>
    </row>
    <row r="26" spans="1:14" ht="12" customHeight="1">
      <c r="A26" s="2"/>
      <c r="E26" s="11"/>
      <c r="F26" s="33"/>
      <c r="G26" s="9"/>
      <c r="H26" s="33"/>
      <c r="I26" s="33"/>
      <c r="J26" s="33"/>
      <c r="K26" s="33"/>
      <c r="L26" s="33"/>
      <c r="M26" s="9"/>
      <c r="N26" s="33"/>
    </row>
    <row r="27" spans="1:14" ht="18" customHeight="1">
      <c r="A27" s="8" t="s">
        <v>12</v>
      </c>
      <c r="E27" s="11"/>
      <c r="F27" s="126"/>
      <c r="G27" s="92"/>
      <c r="H27" s="126"/>
      <c r="I27" s="126"/>
      <c r="J27" s="126"/>
      <c r="K27" s="92"/>
      <c r="L27" s="92"/>
      <c r="M27" s="92"/>
      <c r="N27" s="92"/>
    </row>
    <row r="28" spans="1:14" ht="18" customHeight="1">
      <c r="A28" s="1" t="s">
        <v>148</v>
      </c>
      <c r="D28" s="6" t="s">
        <v>239</v>
      </c>
      <c r="E28" s="11"/>
      <c r="F28" s="10">
        <v>2772422</v>
      </c>
      <c r="G28" s="10"/>
      <c r="H28" s="10">
        <v>3195527</v>
      </c>
      <c r="I28" s="10"/>
      <c r="J28" s="10">
        <v>3730280</v>
      </c>
      <c r="K28" s="10"/>
      <c r="L28" s="10">
        <v>0</v>
      </c>
      <c r="M28" s="10"/>
      <c r="N28" s="10">
        <v>0</v>
      </c>
    </row>
    <row r="29" spans="1:14" ht="18" customHeight="1">
      <c r="A29" s="1" t="s">
        <v>68</v>
      </c>
      <c r="D29" s="6" t="s">
        <v>235</v>
      </c>
      <c r="E29" s="11"/>
      <c r="F29" s="10">
        <v>1667906</v>
      </c>
      <c r="G29" s="10"/>
      <c r="H29" s="10">
        <v>1749699</v>
      </c>
      <c r="I29" s="10"/>
      <c r="J29" s="10">
        <v>1892595</v>
      </c>
      <c r="K29" s="10"/>
      <c r="L29" s="10">
        <v>764604</v>
      </c>
      <c r="M29" s="10"/>
      <c r="N29" s="10">
        <v>764604</v>
      </c>
    </row>
    <row r="30" spans="1:14" ht="18" customHeight="1">
      <c r="A30" s="1" t="s">
        <v>13</v>
      </c>
      <c r="D30" s="6">
        <v>9</v>
      </c>
      <c r="E30" s="11"/>
      <c r="F30" s="10">
        <v>0</v>
      </c>
      <c r="G30" s="10"/>
      <c r="H30" s="10">
        <v>0</v>
      </c>
      <c r="I30" s="10"/>
      <c r="J30" s="10">
        <v>0</v>
      </c>
      <c r="K30" s="10"/>
      <c r="L30" s="10">
        <v>40690558</v>
      </c>
      <c r="M30" s="10"/>
      <c r="N30" s="10">
        <v>40690558</v>
      </c>
    </row>
    <row r="31" spans="1:14" ht="18" customHeight="1">
      <c r="A31" s="1" t="s">
        <v>72</v>
      </c>
      <c r="D31" s="6" t="s">
        <v>235</v>
      </c>
      <c r="E31" s="11"/>
      <c r="F31" s="10">
        <v>25559269</v>
      </c>
      <c r="G31" s="10"/>
      <c r="H31" s="10">
        <v>23566203</v>
      </c>
      <c r="I31" s="10"/>
      <c r="J31" s="10">
        <v>22750999</v>
      </c>
      <c r="K31" s="10"/>
      <c r="L31" s="10">
        <v>4602510</v>
      </c>
      <c r="M31" s="10"/>
      <c r="N31" s="10">
        <v>4280338</v>
      </c>
    </row>
    <row r="32" spans="1:14" ht="18" customHeight="1">
      <c r="A32" s="14" t="s">
        <v>138</v>
      </c>
      <c r="D32" s="6">
        <v>10</v>
      </c>
      <c r="F32" s="10">
        <v>1622300</v>
      </c>
      <c r="G32" s="10"/>
      <c r="H32" s="10">
        <v>762300</v>
      </c>
      <c r="I32" s="10"/>
      <c r="J32" s="10">
        <v>62300</v>
      </c>
      <c r="K32" s="10"/>
      <c r="L32" s="10">
        <v>1622300</v>
      </c>
      <c r="M32" s="10"/>
      <c r="N32" s="10">
        <v>762300</v>
      </c>
    </row>
    <row r="33" spans="1:14" ht="18" customHeight="1">
      <c r="A33" s="14" t="s">
        <v>14</v>
      </c>
      <c r="D33" s="6">
        <v>6</v>
      </c>
      <c r="F33" s="10">
        <v>416889</v>
      </c>
      <c r="G33" s="10"/>
      <c r="H33" s="10">
        <v>386922</v>
      </c>
      <c r="I33" s="10"/>
      <c r="J33" s="10">
        <v>434300</v>
      </c>
      <c r="K33" s="10"/>
      <c r="L33" s="10">
        <v>413000</v>
      </c>
      <c r="M33" s="10"/>
      <c r="N33" s="10">
        <v>383000</v>
      </c>
    </row>
    <row r="34" spans="1:14" ht="18" customHeight="1">
      <c r="A34" s="14" t="s">
        <v>214</v>
      </c>
      <c r="D34" s="6" t="s">
        <v>234</v>
      </c>
      <c r="F34" s="10">
        <v>166455</v>
      </c>
      <c r="G34" s="10"/>
      <c r="H34" s="10">
        <v>127314</v>
      </c>
      <c r="I34" s="10"/>
      <c r="J34" s="10">
        <v>462145</v>
      </c>
      <c r="K34" s="10"/>
      <c r="L34" s="10">
        <v>0</v>
      </c>
      <c r="M34" s="10"/>
      <c r="N34" s="10">
        <v>0</v>
      </c>
    </row>
    <row r="35" spans="1:14" ht="18" customHeight="1">
      <c r="A35" s="176" t="s">
        <v>139</v>
      </c>
      <c r="B35" s="176"/>
      <c r="C35" s="176"/>
      <c r="D35" s="6">
        <v>11</v>
      </c>
      <c r="E35" s="11"/>
      <c r="F35" s="10">
        <v>157058</v>
      </c>
      <c r="G35" s="92"/>
      <c r="H35" s="10">
        <v>692254</v>
      </c>
      <c r="I35" s="10"/>
      <c r="J35" s="10">
        <v>0</v>
      </c>
      <c r="K35" s="10"/>
      <c r="L35" s="10">
        <v>0</v>
      </c>
      <c r="M35" s="10"/>
      <c r="N35" s="10">
        <v>0</v>
      </c>
    </row>
    <row r="36" spans="1:14" ht="18" customHeight="1">
      <c r="A36" s="14" t="s">
        <v>174</v>
      </c>
      <c r="D36" s="6">
        <v>5</v>
      </c>
      <c r="F36" s="10">
        <v>9201</v>
      </c>
      <c r="G36" s="10"/>
      <c r="H36" s="10">
        <v>7301</v>
      </c>
      <c r="I36" s="10"/>
      <c r="J36" s="10">
        <v>5560</v>
      </c>
      <c r="K36" s="10"/>
      <c r="L36" s="10">
        <v>41247</v>
      </c>
      <c r="M36" s="10"/>
      <c r="N36" s="10">
        <v>8467</v>
      </c>
    </row>
    <row r="37" spans="1:14" ht="18" customHeight="1">
      <c r="A37" s="14" t="s">
        <v>15</v>
      </c>
      <c r="D37" s="6">
        <v>5</v>
      </c>
      <c r="F37" s="10">
        <v>42434</v>
      </c>
      <c r="G37" s="10"/>
      <c r="H37" s="10">
        <v>42813</v>
      </c>
      <c r="I37" s="10"/>
      <c r="J37" s="10">
        <v>46947</v>
      </c>
      <c r="K37" s="10"/>
      <c r="L37" s="10">
        <v>1270110</v>
      </c>
      <c r="M37" s="10"/>
      <c r="N37" s="10">
        <v>1307890</v>
      </c>
    </row>
    <row r="38" spans="1:14" ht="18" customHeight="1">
      <c r="A38" s="1" t="s">
        <v>17</v>
      </c>
      <c r="E38" s="11"/>
      <c r="F38" s="10">
        <v>309208</v>
      </c>
      <c r="G38" s="10"/>
      <c r="H38" s="10">
        <v>309208</v>
      </c>
      <c r="I38" s="10"/>
      <c r="J38" s="10">
        <v>309208</v>
      </c>
      <c r="K38" s="10"/>
      <c r="L38" s="10">
        <v>305390</v>
      </c>
      <c r="M38" s="10"/>
      <c r="N38" s="10">
        <v>305390</v>
      </c>
    </row>
    <row r="39" spans="1:14" ht="18" customHeight="1">
      <c r="A39" s="1" t="s">
        <v>16</v>
      </c>
      <c r="D39" s="6">
        <v>12</v>
      </c>
      <c r="E39" s="11"/>
      <c r="F39" s="10">
        <v>19997078</v>
      </c>
      <c r="G39" s="10"/>
      <c r="H39" s="10">
        <v>17165151</v>
      </c>
      <c r="I39" s="10"/>
      <c r="J39" s="10">
        <v>13806679</v>
      </c>
      <c r="K39" s="10"/>
      <c r="L39" s="10">
        <v>553639</v>
      </c>
      <c r="M39" s="10"/>
      <c r="N39" s="10">
        <v>574314</v>
      </c>
    </row>
    <row r="40" spans="1:14" ht="18" customHeight="1">
      <c r="A40" s="1" t="s">
        <v>18</v>
      </c>
      <c r="E40" s="11"/>
      <c r="F40" s="10">
        <v>228407</v>
      </c>
      <c r="G40" s="10"/>
      <c r="H40" s="10">
        <v>230341</v>
      </c>
      <c r="I40" s="10"/>
      <c r="J40" s="10">
        <v>297330</v>
      </c>
      <c r="K40" s="10"/>
      <c r="L40" s="10">
        <v>0</v>
      </c>
      <c r="M40" s="10"/>
      <c r="N40" s="10">
        <v>0</v>
      </c>
    </row>
    <row r="41" spans="1:14" ht="18" customHeight="1">
      <c r="A41" s="1" t="s">
        <v>19</v>
      </c>
      <c r="E41" s="11"/>
      <c r="F41" s="10">
        <v>3100550</v>
      </c>
      <c r="G41" s="10"/>
      <c r="H41" s="10">
        <v>3547219</v>
      </c>
      <c r="I41" s="10"/>
      <c r="J41" s="10">
        <v>3932951</v>
      </c>
      <c r="K41" s="10"/>
      <c r="L41" s="10">
        <v>6886</v>
      </c>
      <c r="M41" s="10"/>
      <c r="N41" s="10">
        <v>6334</v>
      </c>
    </row>
    <row r="42" spans="1:14" ht="18" customHeight="1">
      <c r="A42" s="1" t="s">
        <v>71</v>
      </c>
      <c r="D42" s="6">
        <v>5</v>
      </c>
      <c r="E42" s="1"/>
      <c r="F42" s="90">
        <v>16649086</v>
      </c>
      <c r="G42" s="10"/>
      <c r="H42" s="90">
        <v>17670515</v>
      </c>
      <c r="I42" s="90"/>
      <c r="J42" s="90">
        <v>21225197</v>
      </c>
      <c r="K42" s="10"/>
      <c r="L42" s="10">
        <v>0</v>
      </c>
      <c r="M42" s="10"/>
      <c r="N42" s="10">
        <v>0</v>
      </c>
    </row>
    <row r="43" spans="1:14" ht="18" customHeight="1">
      <c r="A43" s="1" t="s">
        <v>20</v>
      </c>
      <c r="E43" s="11"/>
      <c r="F43" s="10">
        <v>263903</v>
      </c>
      <c r="G43" s="10"/>
      <c r="H43" s="10">
        <v>133043</v>
      </c>
      <c r="I43" s="10"/>
      <c r="J43" s="10">
        <v>53463</v>
      </c>
      <c r="K43" s="10"/>
      <c r="L43" s="10">
        <v>32346</v>
      </c>
      <c r="M43" s="10"/>
      <c r="N43" s="10">
        <v>29942</v>
      </c>
    </row>
    <row r="44" spans="1:14" ht="18" customHeight="1">
      <c r="A44" s="1" t="s">
        <v>21</v>
      </c>
      <c r="E44" s="11"/>
      <c r="F44" s="10">
        <v>736129</v>
      </c>
      <c r="G44" s="10"/>
      <c r="H44" s="10">
        <v>666469</v>
      </c>
      <c r="I44" s="10"/>
      <c r="J44" s="10">
        <v>754550</v>
      </c>
      <c r="K44" s="10"/>
      <c r="L44" s="10">
        <v>4457</v>
      </c>
      <c r="M44" s="10"/>
      <c r="N44" s="10">
        <v>13702</v>
      </c>
    </row>
    <row r="45" spans="1:14" ht="18" customHeight="1">
      <c r="A45" s="74" t="s">
        <v>22</v>
      </c>
      <c r="E45" s="11"/>
      <c r="F45" s="12">
        <f>SUM(F28:F44)</f>
        <v>73698295</v>
      </c>
      <c r="G45" s="10"/>
      <c r="H45" s="12">
        <f>SUM(H28:H44)</f>
        <v>70252279</v>
      </c>
      <c r="I45" s="13"/>
      <c r="J45" s="12">
        <f>SUM(J28:J44)</f>
        <v>69764504</v>
      </c>
      <c r="K45" s="13"/>
      <c r="L45" s="12">
        <f>SUM(L28:L44)</f>
        <v>50307047</v>
      </c>
      <c r="M45" s="10"/>
      <c r="N45" s="12">
        <f>SUM(N28:N44)</f>
        <v>49126839</v>
      </c>
    </row>
    <row r="46" spans="1:14" ht="12" customHeight="1">
      <c r="A46" s="2"/>
      <c r="E46" s="11"/>
      <c r="F46" s="33"/>
      <c r="G46" s="9"/>
      <c r="H46" s="33"/>
      <c r="I46" s="33"/>
      <c r="J46" s="33"/>
      <c r="K46" s="33"/>
      <c r="L46" s="33"/>
      <c r="M46" s="9"/>
      <c r="N46" s="33"/>
    </row>
    <row r="47" spans="1:14" ht="18" customHeight="1" thickBot="1">
      <c r="A47" s="74" t="s">
        <v>23</v>
      </c>
      <c r="E47" s="11"/>
      <c r="F47" s="93">
        <f>F25+F45</f>
        <v>103011029</v>
      </c>
      <c r="G47" s="9"/>
      <c r="H47" s="93">
        <f>H25+H45</f>
        <v>93794406</v>
      </c>
      <c r="I47" s="33"/>
      <c r="J47" s="93">
        <f>J25+J45</f>
        <v>96093936</v>
      </c>
      <c r="K47" s="33"/>
      <c r="L47" s="93">
        <f>L25+L45</f>
        <v>55751638</v>
      </c>
      <c r="M47" s="9"/>
      <c r="N47" s="93">
        <f>N25+N45</f>
        <v>57000959</v>
      </c>
    </row>
    <row r="48" spans="1:14" ht="18" customHeight="1" thickTop="1">
      <c r="A48" s="74"/>
      <c r="E48" s="11"/>
      <c r="F48" s="33"/>
      <c r="G48" s="9"/>
      <c r="H48" s="33"/>
      <c r="I48" s="33"/>
      <c r="J48" s="33"/>
      <c r="K48" s="33"/>
      <c r="L48" s="33"/>
      <c r="M48" s="9"/>
      <c r="N48" s="33"/>
    </row>
    <row r="49" spans="1:14" ht="18" customHeight="1">
      <c r="A49" s="171" t="s">
        <v>0</v>
      </c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</row>
    <row r="50" spans="1:14" ht="18" customHeight="1">
      <c r="A50" s="170" t="str">
        <f>A2</f>
        <v>Statement of financial position</v>
      </c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</row>
    <row r="51" spans="1:14" ht="12" customHeight="1">
      <c r="A51" s="2"/>
      <c r="B51" s="2"/>
      <c r="C51" s="2"/>
      <c r="D51" s="152"/>
      <c r="E51" s="152"/>
      <c r="F51" s="152"/>
      <c r="G51" s="152"/>
      <c r="H51" s="152"/>
      <c r="I51" s="152"/>
      <c r="J51" s="152"/>
      <c r="K51" s="152"/>
      <c r="L51" s="94"/>
      <c r="M51" s="94"/>
      <c r="N51" s="94"/>
    </row>
    <row r="52" spans="1:14" ht="18" customHeight="1">
      <c r="A52" s="2"/>
      <c r="B52" s="2"/>
      <c r="C52" s="2"/>
      <c r="D52" s="152"/>
      <c r="E52" s="152"/>
      <c r="F52" s="173" t="s">
        <v>1</v>
      </c>
      <c r="G52" s="173"/>
      <c r="H52" s="173"/>
      <c r="I52" s="173"/>
      <c r="J52" s="173"/>
      <c r="K52" s="152"/>
      <c r="L52" s="173" t="s">
        <v>2</v>
      </c>
      <c r="M52" s="173"/>
      <c r="N52" s="173"/>
    </row>
    <row r="53" spans="1:14" ht="18" customHeight="1">
      <c r="D53" s="3"/>
      <c r="E53" s="152"/>
      <c r="F53" s="174" t="s">
        <v>3</v>
      </c>
      <c r="G53" s="174"/>
      <c r="H53" s="174"/>
      <c r="I53" s="174"/>
      <c r="J53" s="174"/>
      <c r="K53" s="153"/>
      <c r="L53" s="174" t="s">
        <v>3</v>
      </c>
      <c r="M53" s="174"/>
      <c r="N53" s="174"/>
    </row>
    <row r="54" spans="1:14" ht="18" customHeight="1">
      <c r="D54" s="3"/>
      <c r="E54" s="152"/>
      <c r="F54" s="104" t="s">
        <v>256</v>
      </c>
      <c r="G54" s="157"/>
      <c r="H54" s="157" t="s">
        <v>80</v>
      </c>
      <c r="I54" s="157"/>
      <c r="J54" s="157" t="s">
        <v>205</v>
      </c>
      <c r="K54" s="101"/>
      <c r="L54" s="104" t="s">
        <v>256</v>
      </c>
      <c r="M54" s="157"/>
      <c r="N54" s="157" t="s">
        <v>80</v>
      </c>
    </row>
    <row r="55" spans="1:14" ht="18" customHeight="1">
      <c r="A55" s="15" t="s">
        <v>24</v>
      </c>
      <c r="B55" s="16"/>
      <c r="C55" s="16"/>
      <c r="D55" s="154" t="s">
        <v>5</v>
      </c>
      <c r="E55" s="154"/>
      <c r="F55" s="100" t="s">
        <v>136</v>
      </c>
      <c r="G55" s="5"/>
      <c r="H55" s="100" t="s">
        <v>83</v>
      </c>
      <c r="I55" s="100"/>
      <c r="J55" s="100" t="s">
        <v>83</v>
      </c>
      <c r="K55" s="157"/>
      <c r="L55" s="100" t="s">
        <v>136</v>
      </c>
      <c r="M55" s="5"/>
      <c r="N55" s="100" t="s">
        <v>83</v>
      </c>
    </row>
    <row r="56" spans="1:14" ht="18" customHeight="1">
      <c r="A56" s="15"/>
      <c r="B56" s="16"/>
      <c r="C56" s="16"/>
      <c r="D56" s="154"/>
      <c r="E56" s="154"/>
      <c r="F56" s="100" t="s">
        <v>98</v>
      </c>
      <c r="G56" s="5"/>
      <c r="H56" s="157" t="s">
        <v>206</v>
      </c>
      <c r="I56" s="100"/>
      <c r="J56" s="157" t="s">
        <v>206</v>
      </c>
      <c r="K56" s="157"/>
      <c r="L56" s="100" t="s">
        <v>98</v>
      </c>
      <c r="M56" s="5"/>
      <c r="N56" s="100"/>
    </row>
    <row r="57" spans="1:14" ht="18" customHeight="1">
      <c r="E57" s="4"/>
      <c r="F57" s="175" t="s">
        <v>88</v>
      </c>
      <c r="G57" s="175"/>
      <c r="H57" s="175"/>
      <c r="I57" s="175"/>
      <c r="J57" s="175"/>
      <c r="K57" s="175"/>
      <c r="L57" s="175"/>
      <c r="M57" s="175"/>
      <c r="N57" s="175"/>
    </row>
    <row r="58" spans="1:14" ht="18" customHeight="1">
      <c r="A58" s="8" t="s">
        <v>25</v>
      </c>
      <c r="F58" s="9"/>
      <c r="G58" s="9"/>
      <c r="H58" s="9"/>
      <c r="I58" s="9"/>
      <c r="J58" s="9"/>
      <c r="K58" s="9"/>
      <c r="L58" s="9"/>
      <c r="M58" s="9"/>
      <c r="N58" s="9"/>
    </row>
    <row r="59" spans="1:14" ht="18" customHeight="1">
      <c r="A59" s="1" t="s">
        <v>207</v>
      </c>
      <c r="F59" s="9">
        <v>0</v>
      </c>
      <c r="G59" s="9"/>
      <c r="H59" s="9">
        <v>0</v>
      </c>
      <c r="I59" s="9"/>
      <c r="J59" s="9">
        <v>3800000</v>
      </c>
      <c r="K59" s="9"/>
      <c r="L59" s="9">
        <v>0</v>
      </c>
      <c r="M59" s="9"/>
      <c r="N59" s="9">
        <v>0</v>
      </c>
    </row>
    <row r="60" spans="1:14" ht="18" customHeight="1">
      <c r="A60" s="14" t="s">
        <v>215</v>
      </c>
      <c r="D60" s="6" t="s">
        <v>234</v>
      </c>
      <c r="F60" s="9">
        <v>36451</v>
      </c>
      <c r="G60" s="9"/>
      <c r="H60" s="9">
        <v>108762</v>
      </c>
      <c r="I60" s="9"/>
      <c r="J60" s="9">
        <v>21256</v>
      </c>
      <c r="K60" s="9"/>
      <c r="L60" s="9">
        <v>0</v>
      </c>
      <c r="M60" s="9"/>
      <c r="N60" s="9">
        <v>0</v>
      </c>
    </row>
    <row r="61" spans="1:14" ht="18" customHeight="1">
      <c r="A61" s="1" t="s">
        <v>79</v>
      </c>
      <c r="D61" s="6">
        <v>5</v>
      </c>
      <c r="F61" s="9">
        <v>0</v>
      </c>
      <c r="G61" s="9"/>
      <c r="H61" s="9">
        <v>0</v>
      </c>
      <c r="I61" s="9"/>
      <c r="J61" s="9">
        <v>1003</v>
      </c>
      <c r="K61" s="9"/>
      <c r="L61" s="9">
        <v>0</v>
      </c>
      <c r="M61" s="9"/>
      <c r="N61" s="9">
        <v>0</v>
      </c>
    </row>
    <row r="62" spans="1:14" ht="18" customHeight="1">
      <c r="A62" s="1" t="s">
        <v>77</v>
      </c>
      <c r="F62" s="9">
        <v>6481224</v>
      </c>
      <c r="G62" s="9"/>
      <c r="H62" s="9">
        <v>5190052</v>
      </c>
      <c r="I62" s="9"/>
      <c r="J62" s="9">
        <v>5552566</v>
      </c>
      <c r="K62" s="9"/>
      <c r="L62" s="9">
        <v>0</v>
      </c>
      <c r="M62" s="9"/>
      <c r="N62" s="9">
        <v>0</v>
      </c>
    </row>
    <row r="63" spans="1:14" ht="18" customHeight="1">
      <c r="A63" s="1" t="s">
        <v>199</v>
      </c>
      <c r="D63" s="6">
        <v>5</v>
      </c>
      <c r="F63" s="9">
        <v>1613030</v>
      </c>
      <c r="G63" s="9"/>
      <c r="H63" s="9">
        <v>1400852</v>
      </c>
      <c r="I63" s="9"/>
      <c r="J63" s="9">
        <v>1332209</v>
      </c>
      <c r="K63" s="9"/>
      <c r="L63" s="9">
        <v>184466</v>
      </c>
      <c r="M63" s="9">
        <v>0</v>
      </c>
      <c r="N63" s="9">
        <v>236039</v>
      </c>
    </row>
    <row r="64" spans="1:14" ht="18" customHeight="1">
      <c r="A64" s="176" t="s">
        <v>140</v>
      </c>
      <c r="B64" s="176"/>
      <c r="C64" s="176"/>
      <c r="F64" s="9"/>
      <c r="G64" s="9"/>
      <c r="H64" s="9"/>
      <c r="I64" s="9"/>
      <c r="J64" s="9"/>
      <c r="K64" s="9"/>
      <c r="L64" s="9"/>
      <c r="M64" s="9"/>
      <c r="N64" s="9"/>
    </row>
    <row r="65" spans="1:14" ht="18" customHeight="1">
      <c r="A65" s="155"/>
      <c r="B65" s="155" t="s">
        <v>141</v>
      </c>
      <c r="C65" s="155"/>
      <c r="D65" s="6" t="s">
        <v>240</v>
      </c>
      <c r="F65" s="9">
        <v>833114</v>
      </c>
      <c r="G65" s="9"/>
      <c r="H65" s="9">
        <v>2658281</v>
      </c>
      <c r="I65" s="9"/>
      <c r="J65" s="9">
        <v>0</v>
      </c>
      <c r="K65" s="9"/>
      <c r="L65" s="9">
        <v>0</v>
      </c>
      <c r="M65" s="9"/>
      <c r="N65" s="9">
        <v>0</v>
      </c>
    </row>
    <row r="66" spans="1:14" ht="18" customHeight="1">
      <c r="A66" s="155" t="s">
        <v>230</v>
      </c>
      <c r="B66" s="155"/>
      <c r="C66" s="155"/>
      <c r="D66" s="6" t="s">
        <v>240</v>
      </c>
      <c r="F66" s="9">
        <v>3466215</v>
      </c>
      <c r="G66" s="9"/>
      <c r="H66" s="9">
        <v>0</v>
      </c>
      <c r="I66" s="9"/>
      <c r="J66" s="9">
        <v>0</v>
      </c>
      <c r="K66" s="9"/>
      <c r="L66" s="9">
        <v>0</v>
      </c>
      <c r="M66" s="9"/>
      <c r="N66" s="9">
        <v>0</v>
      </c>
    </row>
    <row r="67" spans="1:14" ht="18" customHeight="1">
      <c r="A67" s="1" t="s">
        <v>99</v>
      </c>
      <c r="D67" s="6">
        <v>14</v>
      </c>
      <c r="F67" s="9">
        <v>686</v>
      </c>
      <c r="G67" s="9"/>
      <c r="H67" s="9">
        <v>1358</v>
      </c>
      <c r="I67" s="9"/>
      <c r="J67" s="9">
        <v>1273</v>
      </c>
      <c r="K67" s="9"/>
      <c r="L67" s="9">
        <v>0</v>
      </c>
      <c r="M67" s="9"/>
      <c r="N67" s="9">
        <v>0</v>
      </c>
    </row>
    <row r="68" spans="1:14" ht="18" customHeight="1">
      <c r="A68" s="1" t="s">
        <v>173</v>
      </c>
      <c r="E68" s="11"/>
      <c r="F68" s="9">
        <v>167157</v>
      </c>
      <c r="G68" s="95"/>
      <c r="H68" s="9">
        <v>89475</v>
      </c>
      <c r="I68" s="9"/>
      <c r="J68" s="9">
        <v>116649</v>
      </c>
      <c r="K68" s="9"/>
      <c r="L68" s="9">
        <v>0</v>
      </c>
      <c r="M68" s="78"/>
      <c r="N68" s="9">
        <v>0</v>
      </c>
    </row>
    <row r="69" spans="1:14" ht="18" customHeight="1">
      <c r="A69" s="1" t="s">
        <v>26</v>
      </c>
      <c r="E69" s="11"/>
      <c r="F69" s="9">
        <v>110944</v>
      </c>
      <c r="G69" s="95"/>
      <c r="H69" s="9">
        <v>201617</v>
      </c>
      <c r="I69" s="9"/>
      <c r="J69" s="9">
        <v>142110</v>
      </c>
      <c r="K69" s="9"/>
      <c r="L69" s="9">
        <v>66559</v>
      </c>
      <c r="M69" s="78">
        <v>0</v>
      </c>
      <c r="N69" s="9">
        <v>20212</v>
      </c>
    </row>
    <row r="70" spans="1:14" ht="18" customHeight="1">
      <c r="A70" s="2" t="s">
        <v>27</v>
      </c>
      <c r="E70" s="11"/>
      <c r="F70" s="91">
        <f>SUM(F59:F69)</f>
        <v>12708821</v>
      </c>
      <c r="G70" s="9"/>
      <c r="H70" s="91">
        <f>SUM(H59:H69)</f>
        <v>9650397</v>
      </c>
      <c r="I70" s="33"/>
      <c r="J70" s="91">
        <f>SUM(J59:J69)</f>
        <v>10967066</v>
      </c>
      <c r="K70" s="33"/>
      <c r="L70" s="91">
        <f>SUM(L59:L69)</f>
        <v>251025</v>
      </c>
      <c r="M70" s="9"/>
      <c r="N70" s="91">
        <f>SUM(N59:N69)</f>
        <v>256251</v>
      </c>
    </row>
    <row r="71" spans="1:14" ht="12" customHeight="1">
      <c r="A71" s="2"/>
      <c r="E71" s="11"/>
      <c r="F71" s="33"/>
      <c r="G71" s="9"/>
      <c r="H71" s="33"/>
      <c r="I71" s="33"/>
      <c r="J71" s="33"/>
      <c r="K71" s="33"/>
      <c r="L71" s="33"/>
      <c r="M71" s="9"/>
      <c r="N71" s="33"/>
    </row>
    <row r="72" spans="1:14" ht="18" customHeight="1">
      <c r="A72" s="8" t="s">
        <v>28</v>
      </c>
      <c r="E72" s="11"/>
      <c r="F72" s="96"/>
      <c r="G72" s="92"/>
      <c r="H72" s="96"/>
      <c r="I72" s="96"/>
      <c r="J72" s="96"/>
      <c r="K72" s="96"/>
      <c r="L72" s="96"/>
      <c r="M72" s="92"/>
      <c r="N72" s="96"/>
    </row>
    <row r="73" spans="1:14" ht="18" customHeight="1">
      <c r="A73" s="1" t="s">
        <v>128</v>
      </c>
      <c r="D73" s="6" t="s">
        <v>240</v>
      </c>
      <c r="E73" s="11"/>
      <c r="F73" s="9">
        <v>12469520</v>
      </c>
      <c r="G73" s="92"/>
      <c r="H73" s="9">
        <v>2117415</v>
      </c>
      <c r="I73" s="9"/>
      <c r="J73" s="9">
        <v>2567009</v>
      </c>
      <c r="K73" s="9"/>
      <c r="L73" s="9">
        <v>0</v>
      </c>
      <c r="M73" s="92"/>
      <c r="N73" s="9">
        <v>0</v>
      </c>
    </row>
    <row r="74" spans="1:14" ht="18" customHeight="1">
      <c r="A74" s="1" t="s">
        <v>29</v>
      </c>
      <c r="D74" s="6" t="s">
        <v>240</v>
      </c>
      <c r="E74" s="11"/>
      <c r="F74" s="9">
        <v>15970644</v>
      </c>
      <c r="G74" s="9"/>
      <c r="H74" s="9">
        <v>16139581</v>
      </c>
      <c r="I74" s="9"/>
      <c r="J74" s="9">
        <v>17327198</v>
      </c>
      <c r="K74" s="9"/>
      <c r="L74" s="9">
        <v>0</v>
      </c>
      <c r="M74" s="9"/>
      <c r="N74" s="9">
        <v>0</v>
      </c>
    </row>
    <row r="75" spans="1:14" ht="18" customHeight="1">
      <c r="A75" s="1" t="s">
        <v>127</v>
      </c>
      <c r="D75" s="6" t="s">
        <v>224</v>
      </c>
      <c r="E75" s="11"/>
      <c r="F75" s="9">
        <v>0</v>
      </c>
      <c r="G75" s="92"/>
      <c r="H75" s="9">
        <v>1013803</v>
      </c>
      <c r="I75" s="9"/>
      <c r="J75" s="9">
        <v>1029085</v>
      </c>
      <c r="K75" s="9"/>
      <c r="L75" s="9">
        <v>0</v>
      </c>
      <c r="M75" s="92"/>
      <c r="N75" s="9">
        <v>0</v>
      </c>
    </row>
    <row r="76" spans="1:14" ht="18" customHeight="1">
      <c r="A76" s="14" t="s">
        <v>215</v>
      </c>
      <c r="D76" s="6" t="s">
        <v>234</v>
      </c>
      <c r="F76" s="9">
        <v>355624</v>
      </c>
      <c r="G76" s="9"/>
      <c r="H76" s="9">
        <v>3729682</v>
      </c>
      <c r="I76" s="9"/>
      <c r="J76" s="9">
        <v>3850990</v>
      </c>
      <c r="K76" s="9"/>
      <c r="L76" s="9">
        <v>0</v>
      </c>
      <c r="M76" s="9"/>
      <c r="N76" s="9">
        <v>0</v>
      </c>
    </row>
    <row r="77" spans="1:14" ht="18" customHeight="1">
      <c r="A77" s="1" t="s">
        <v>200</v>
      </c>
      <c r="D77" s="6">
        <v>5</v>
      </c>
      <c r="E77" s="11"/>
      <c r="F77" s="9">
        <v>0</v>
      </c>
      <c r="G77" s="9"/>
      <c r="H77" s="9">
        <v>150380</v>
      </c>
      <c r="I77" s="9"/>
      <c r="J77" s="9">
        <v>1884</v>
      </c>
      <c r="K77" s="9"/>
      <c r="L77" s="9">
        <v>0</v>
      </c>
      <c r="M77" s="9"/>
      <c r="N77" s="9">
        <v>0</v>
      </c>
    </row>
    <row r="78" spans="1:14" ht="18" customHeight="1">
      <c r="A78" s="1" t="s">
        <v>100</v>
      </c>
      <c r="D78" s="6">
        <v>14</v>
      </c>
      <c r="E78" s="11"/>
      <c r="F78" s="9">
        <v>1280</v>
      </c>
      <c r="G78" s="9"/>
      <c r="H78" s="9">
        <v>1808</v>
      </c>
      <c r="I78" s="9"/>
      <c r="J78" s="9">
        <v>3171</v>
      </c>
      <c r="K78" s="9"/>
      <c r="L78" s="9">
        <v>0</v>
      </c>
      <c r="M78" s="9"/>
      <c r="N78" s="9">
        <v>0</v>
      </c>
    </row>
    <row r="79" spans="1:14" ht="18" customHeight="1">
      <c r="A79" s="1" t="s">
        <v>30</v>
      </c>
      <c r="D79" s="6">
        <v>3</v>
      </c>
      <c r="E79" s="11"/>
      <c r="F79" s="9">
        <v>1458273</v>
      </c>
      <c r="G79" s="9"/>
      <c r="H79" s="9">
        <v>1703280</v>
      </c>
      <c r="I79" s="9"/>
      <c r="J79" s="9">
        <v>1804735</v>
      </c>
      <c r="K79" s="9"/>
      <c r="L79" s="9">
        <v>0</v>
      </c>
      <c r="M79" s="9"/>
      <c r="N79" s="9">
        <v>0</v>
      </c>
    </row>
    <row r="80" spans="1:14" ht="18" customHeight="1">
      <c r="A80" s="1" t="s">
        <v>131</v>
      </c>
      <c r="E80" s="11"/>
      <c r="F80" s="9">
        <v>172963</v>
      </c>
      <c r="G80" s="9"/>
      <c r="H80" s="9">
        <v>175688</v>
      </c>
      <c r="I80" s="9"/>
      <c r="J80" s="9">
        <v>158706</v>
      </c>
      <c r="K80" s="9"/>
      <c r="L80" s="9">
        <v>143942</v>
      </c>
      <c r="M80" s="9"/>
      <c r="N80" s="9">
        <v>142293</v>
      </c>
    </row>
    <row r="81" spans="1:14" ht="18" customHeight="1">
      <c r="A81" s="1" t="s">
        <v>149</v>
      </c>
      <c r="E81" s="11"/>
      <c r="F81" s="9">
        <v>96387</v>
      </c>
      <c r="G81" s="9"/>
      <c r="H81" s="9">
        <v>102878</v>
      </c>
      <c r="I81" s="9"/>
      <c r="J81" s="9">
        <v>101426</v>
      </c>
      <c r="K81" s="9"/>
      <c r="L81" s="9">
        <v>0</v>
      </c>
      <c r="M81" s="9"/>
      <c r="N81" s="9">
        <v>0</v>
      </c>
    </row>
    <row r="82" spans="1:14" ht="18" customHeight="1">
      <c r="A82" s="2" t="s">
        <v>31</v>
      </c>
      <c r="B82" s="2"/>
      <c r="D82" s="17"/>
      <c r="E82" s="18"/>
      <c r="F82" s="97">
        <f>SUM(F73:F81)</f>
        <v>30524691</v>
      </c>
      <c r="G82" s="9"/>
      <c r="H82" s="97">
        <f>SUM(H73:H81)</f>
        <v>25134515</v>
      </c>
      <c r="I82" s="98"/>
      <c r="J82" s="97">
        <f>SUM(J73:J81)</f>
        <v>26844204</v>
      </c>
      <c r="K82" s="98"/>
      <c r="L82" s="97">
        <f>SUM(L73:L81)</f>
        <v>143942</v>
      </c>
      <c r="M82" s="9"/>
      <c r="N82" s="97">
        <f>SUM(N73:N81)</f>
        <v>142293</v>
      </c>
    </row>
    <row r="83" spans="1:14" ht="12" customHeight="1">
      <c r="A83" s="2"/>
      <c r="E83" s="11"/>
      <c r="F83" s="33"/>
      <c r="G83" s="9"/>
      <c r="H83" s="33"/>
      <c r="I83" s="33"/>
      <c r="J83" s="33"/>
      <c r="K83" s="33"/>
      <c r="L83" s="33"/>
      <c r="M83" s="9"/>
      <c r="N83" s="33"/>
    </row>
    <row r="84" spans="1:14" ht="18" customHeight="1">
      <c r="A84" s="2" t="s">
        <v>32</v>
      </c>
      <c r="B84" s="2"/>
      <c r="C84" s="2"/>
      <c r="D84" s="17"/>
      <c r="E84" s="18"/>
      <c r="F84" s="99">
        <f>F70+F82</f>
        <v>43233512</v>
      </c>
      <c r="G84" s="9"/>
      <c r="H84" s="99">
        <f>H70+H82</f>
        <v>34784912</v>
      </c>
      <c r="I84" s="33"/>
      <c r="J84" s="99">
        <f>J70+J82</f>
        <v>37811270</v>
      </c>
      <c r="K84" s="33"/>
      <c r="L84" s="99">
        <f>L70+L82</f>
        <v>394967</v>
      </c>
      <c r="M84" s="9"/>
      <c r="N84" s="99">
        <f>N70+N82</f>
        <v>398544</v>
      </c>
    </row>
    <row r="85" spans="1:14" ht="12" customHeight="1">
      <c r="A85" s="2"/>
      <c r="E85" s="11"/>
      <c r="F85" s="33"/>
      <c r="G85" s="9"/>
      <c r="H85" s="33"/>
      <c r="I85" s="33"/>
      <c r="J85" s="33"/>
      <c r="K85" s="33"/>
      <c r="L85" s="33"/>
      <c r="M85" s="9"/>
      <c r="N85" s="33"/>
    </row>
    <row r="86" spans="1:14" ht="18" customHeight="1">
      <c r="A86" s="8" t="s">
        <v>150</v>
      </c>
      <c r="E86" s="11"/>
      <c r="F86" s="9"/>
      <c r="G86" s="9"/>
      <c r="H86" s="9"/>
      <c r="I86" s="9"/>
      <c r="J86" s="9"/>
      <c r="K86" s="9"/>
      <c r="L86" s="9"/>
      <c r="M86" s="9"/>
      <c r="N86" s="9"/>
    </row>
    <row r="87" spans="1:14" ht="18" customHeight="1">
      <c r="A87" s="1" t="s">
        <v>101</v>
      </c>
      <c r="E87" s="11"/>
      <c r="F87" s="9"/>
      <c r="G87" s="9"/>
      <c r="H87" s="9"/>
      <c r="I87" s="9"/>
      <c r="J87" s="9"/>
      <c r="K87" s="9"/>
      <c r="L87" s="9"/>
      <c r="M87" s="9"/>
      <c r="N87" s="9"/>
    </row>
    <row r="88" spans="1:14" ht="18" customHeight="1" thickBot="1">
      <c r="B88" s="1" t="s">
        <v>187</v>
      </c>
      <c r="E88" s="11"/>
      <c r="F88" s="129">
        <v>14500000</v>
      </c>
      <c r="G88" s="9"/>
      <c r="H88" s="129">
        <v>14500000</v>
      </c>
      <c r="I88" s="89"/>
      <c r="J88" s="129">
        <v>14500000</v>
      </c>
      <c r="K88" s="89"/>
      <c r="L88" s="129">
        <v>14500000</v>
      </c>
      <c r="M88" s="9"/>
      <c r="N88" s="129">
        <v>14500000</v>
      </c>
    </row>
    <row r="89" spans="1:14" ht="18" customHeight="1" thickTop="1">
      <c r="B89" s="1" t="s">
        <v>188</v>
      </c>
      <c r="E89" s="11"/>
      <c r="F89" s="130">
        <v>14500000</v>
      </c>
      <c r="G89" s="9"/>
      <c r="H89" s="130">
        <v>14500000</v>
      </c>
      <c r="I89" s="89"/>
      <c r="J89" s="130">
        <v>14500000</v>
      </c>
      <c r="K89" s="89"/>
      <c r="L89" s="130">
        <v>14500000</v>
      </c>
      <c r="M89" s="9"/>
      <c r="N89" s="130">
        <v>14500000</v>
      </c>
    </row>
    <row r="90" spans="1:14" ht="18" customHeight="1">
      <c r="A90" s="1" t="s">
        <v>109</v>
      </c>
      <c r="E90" s="11"/>
      <c r="F90" s="89">
        <v>1531778</v>
      </c>
      <c r="G90" s="78"/>
      <c r="H90" s="89">
        <v>1531778</v>
      </c>
      <c r="I90" s="89"/>
      <c r="J90" s="89">
        <v>1531778</v>
      </c>
      <c r="K90" s="89"/>
      <c r="L90" s="89">
        <v>1531778</v>
      </c>
      <c r="M90" s="78"/>
      <c r="N90" s="89">
        <v>1531778</v>
      </c>
    </row>
    <row r="91" spans="1:14" ht="18" customHeight="1">
      <c r="A91" s="1" t="s">
        <v>82</v>
      </c>
      <c r="E91" s="11"/>
    </row>
    <row r="92" spans="1:14" ht="18" customHeight="1">
      <c r="B92" s="1" t="s">
        <v>75</v>
      </c>
      <c r="E92" s="11"/>
      <c r="F92" s="89">
        <v>0</v>
      </c>
      <c r="G92" s="78"/>
      <c r="H92" s="89">
        <v>0</v>
      </c>
      <c r="I92" s="89"/>
      <c r="J92" s="89">
        <v>0</v>
      </c>
      <c r="K92" s="89"/>
      <c r="L92" s="89">
        <v>221309</v>
      </c>
      <c r="M92" s="78"/>
      <c r="N92" s="89">
        <v>221309</v>
      </c>
    </row>
    <row r="93" spans="1:14" ht="18" customHeight="1">
      <c r="A93" s="1" t="s">
        <v>33</v>
      </c>
      <c r="F93" s="89"/>
      <c r="G93" s="78"/>
      <c r="H93" s="89"/>
      <c r="I93" s="89"/>
      <c r="J93" s="89"/>
      <c r="K93" s="89"/>
      <c r="L93" s="89"/>
      <c r="M93" s="78"/>
      <c r="N93" s="89"/>
    </row>
    <row r="94" spans="1:14" ht="18" customHeight="1">
      <c r="A94" s="19"/>
      <c r="B94" s="1" t="s">
        <v>189</v>
      </c>
      <c r="E94" s="11"/>
      <c r="F94" s="89"/>
      <c r="G94" s="78"/>
      <c r="H94" s="89"/>
      <c r="I94" s="89"/>
      <c r="J94" s="89"/>
      <c r="K94" s="89"/>
      <c r="L94" s="89"/>
      <c r="M94" s="78"/>
      <c r="N94" s="89"/>
    </row>
    <row r="95" spans="1:14" ht="18" customHeight="1">
      <c r="A95" s="19" t="s">
        <v>190</v>
      </c>
      <c r="E95" s="11"/>
      <c r="F95" s="89">
        <v>1450000</v>
      </c>
      <c r="G95" s="78"/>
      <c r="H95" s="89">
        <v>1450000</v>
      </c>
      <c r="I95" s="89"/>
      <c r="J95" s="89">
        <v>1450000</v>
      </c>
      <c r="K95" s="89"/>
      <c r="L95" s="89">
        <v>1450000</v>
      </c>
      <c r="M95" s="78"/>
      <c r="N95" s="89">
        <v>1450000</v>
      </c>
    </row>
    <row r="96" spans="1:14" ht="18" customHeight="1">
      <c r="A96" s="19"/>
      <c r="B96" s="1" t="s">
        <v>53</v>
      </c>
      <c r="D96" s="6">
        <v>3</v>
      </c>
      <c r="E96" s="11"/>
      <c r="F96" s="89">
        <v>47854157</v>
      </c>
      <c r="G96" s="78"/>
      <c r="H96" s="89">
        <v>46892413</v>
      </c>
      <c r="I96" s="89"/>
      <c r="J96" s="89">
        <v>44333862</v>
      </c>
      <c r="K96" s="89"/>
      <c r="L96" s="89">
        <v>37676403</v>
      </c>
      <c r="M96" s="78"/>
      <c r="N96" s="89">
        <v>38922147</v>
      </c>
    </row>
    <row r="97" spans="1:14" ht="18" customHeight="1">
      <c r="A97" s="19" t="s">
        <v>151</v>
      </c>
      <c r="D97" s="6">
        <v>3</v>
      </c>
      <c r="E97" s="20"/>
      <c r="F97" s="29">
        <v>-5558418</v>
      </c>
      <c r="G97" s="78"/>
      <c r="H97" s="29">
        <v>-4690681</v>
      </c>
      <c r="I97" s="89"/>
      <c r="J97" s="29">
        <v>-3024207</v>
      </c>
      <c r="K97" s="89"/>
      <c r="L97" s="29">
        <v>-22819</v>
      </c>
      <c r="M97" s="78"/>
      <c r="N97" s="29">
        <v>-22819</v>
      </c>
    </row>
    <row r="98" spans="1:14" ht="18" customHeight="1">
      <c r="A98" s="21" t="s">
        <v>117</v>
      </c>
      <c r="E98" s="20"/>
    </row>
    <row r="99" spans="1:14" ht="18" customHeight="1">
      <c r="A99" s="21"/>
      <c r="B99" s="2" t="s">
        <v>116</v>
      </c>
      <c r="E99" s="20"/>
      <c r="F99" s="85">
        <f>SUM(F89:F97)</f>
        <v>59777517</v>
      </c>
      <c r="G99" s="86"/>
      <c r="H99" s="85">
        <f>SUM(H89:H97)</f>
        <v>59683510</v>
      </c>
      <c r="I99" s="85"/>
      <c r="J99" s="85">
        <f>SUM(J89:J97)</f>
        <v>58791433</v>
      </c>
      <c r="K99" s="85"/>
      <c r="L99" s="85">
        <f>SUM(L89:L97)</f>
        <v>55356671</v>
      </c>
      <c r="M99" s="86">
        <f>SUM(M89:M97)</f>
        <v>0</v>
      </c>
      <c r="N99" s="85">
        <f>SUM(N89:N97)</f>
        <v>56602415</v>
      </c>
    </row>
    <row r="100" spans="1:14" ht="18" customHeight="1">
      <c r="A100" s="19" t="s">
        <v>34</v>
      </c>
      <c r="D100" s="6" t="s">
        <v>264</v>
      </c>
      <c r="E100" s="11"/>
      <c r="F100" s="89">
        <v>0</v>
      </c>
      <c r="G100" s="78"/>
      <c r="H100" s="89">
        <v>-674016</v>
      </c>
      <c r="I100" s="89"/>
      <c r="J100" s="89">
        <v>-508767</v>
      </c>
      <c r="K100" s="89"/>
      <c r="L100" s="89">
        <v>0</v>
      </c>
      <c r="M100" s="78"/>
      <c r="N100" s="89">
        <v>0</v>
      </c>
    </row>
    <row r="101" spans="1:14" ht="18" customHeight="1">
      <c r="A101" s="21" t="s">
        <v>152</v>
      </c>
      <c r="B101" s="2"/>
      <c r="C101" s="2"/>
      <c r="E101" s="18"/>
      <c r="F101" s="91">
        <f>SUM(F99:F100)</f>
        <v>59777517</v>
      </c>
      <c r="G101" s="33">
        <f>SUM(G99:G100)</f>
        <v>0</v>
      </c>
      <c r="H101" s="91">
        <f>SUM(H99:H100)</f>
        <v>59009494</v>
      </c>
      <c r="I101" s="33"/>
      <c r="J101" s="91">
        <f>SUM(J99:J100)</f>
        <v>58282666</v>
      </c>
      <c r="K101" s="33"/>
      <c r="L101" s="91">
        <f>SUM(L99:L100)</f>
        <v>55356671</v>
      </c>
      <c r="M101" s="33">
        <f>SUM(M99:M100)</f>
        <v>0</v>
      </c>
      <c r="N101" s="91">
        <f>SUM(N99:N100)</f>
        <v>56602415</v>
      </c>
    </row>
    <row r="102" spans="1:14" ht="12" customHeight="1">
      <c r="A102" s="21"/>
      <c r="B102" s="2"/>
      <c r="C102" s="2"/>
      <c r="E102" s="18"/>
      <c r="F102" s="33"/>
      <c r="G102" s="33"/>
      <c r="H102" s="33"/>
      <c r="I102" s="33"/>
      <c r="J102" s="33"/>
      <c r="K102" s="33"/>
      <c r="L102" s="33"/>
      <c r="M102" s="33"/>
      <c r="N102" s="33"/>
    </row>
    <row r="103" spans="1:14" ht="18" customHeight="1" thickBot="1">
      <c r="A103" s="21" t="s">
        <v>153</v>
      </c>
      <c r="B103" s="2"/>
      <c r="C103" s="2"/>
      <c r="D103" s="3"/>
      <c r="E103" s="18"/>
      <c r="F103" s="93">
        <f>SUM(F84,F101)</f>
        <v>103011029</v>
      </c>
      <c r="G103" s="33">
        <f>SUM(G84,G101)</f>
        <v>0</v>
      </c>
      <c r="H103" s="93">
        <f>SUM(H84,H101)</f>
        <v>93794406</v>
      </c>
      <c r="I103" s="33"/>
      <c r="J103" s="93">
        <f>SUM(J84,J101)</f>
        <v>96093936</v>
      </c>
      <c r="K103" s="33"/>
      <c r="L103" s="93">
        <f>SUM(L84,L101)</f>
        <v>55751638</v>
      </c>
      <c r="M103" s="33">
        <f>SUM(M84,M101)</f>
        <v>0</v>
      </c>
      <c r="N103" s="93">
        <f>SUM(N84,N101)</f>
        <v>57000959</v>
      </c>
    </row>
    <row r="104" spans="1:14" ht="18" customHeight="1" thickTop="1"/>
  </sheetData>
  <mergeCells count="16">
    <mergeCell ref="A64:C64"/>
    <mergeCell ref="F57:N57"/>
    <mergeCell ref="L52:N52"/>
    <mergeCell ref="L53:N53"/>
    <mergeCell ref="F52:J52"/>
    <mergeCell ref="F53:J53"/>
    <mergeCell ref="A50:N50"/>
    <mergeCell ref="A1:N1"/>
    <mergeCell ref="A2:N2"/>
    <mergeCell ref="L4:N4"/>
    <mergeCell ref="L5:N5"/>
    <mergeCell ref="F9:N9"/>
    <mergeCell ref="A49:N49"/>
    <mergeCell ref="A35:C35"/>
    <mergeCell ref="F4:J4"/>
    <mergeCell ref="F5:J5"/>
  </mergeCells>
  <pageMargins left="0.8" right="0.8" top="0.48" bottom="0.5" header="0.5" footer="0.5"/>
  <pageSetup paperSize="9" scale="72" firstPageNumber="3" fitToHeight="2" orientation="portrait" useFirstPageNumber="1" r:id="rId1"/>
  <headerFooter>
    <oddFooter>&amp;L&amp;"Times New Roman,Regular" The accompanying notes are an integral part of these financial statements.
&amp;"-,Regular"
&amp;C&amp;"Times New Roman,Regular"&amp;P</oddFooter>
  </headerFooter>
  <rowBreaks count="1" manualBreakCount="1">
    <brk id="48" max="16383" man="1"/>
  </rowBreaks>
  <ignoredErrors>
    <ignoredError sqref="K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8"/>
  <sheetViews>
    <sheetView zoomScaleNormal="100" zoomScaleSheetLayoutView="100" workbookViewId="0">
      <selection activeCell="Q58" sqref="Q58"/>
    </sheetView>
  </sheetViews>
  <sheetFormatPr defaultColWidth="9.125" defaultRowHeight="18" customHeight="1"/>
  <cols>
    <col min="1" max="1" width="2.625" style="23" customWidth="1"/>
    <col min="2" max="2" width="2.75" style="23" customWidth="1"/>
    <col min="3" max="3" width="44.125" style="23" customWidth="1"/>
    <col min="4" max="4" width="8.625" style="34" customWidth="1"/>
    <col min="5" max="5" width="11.875" style="23" customWidth="1"/>
    <col min="6" max="6" width="1.125" style="163" customWidth="1"/>
    <col min="7" max="7" width="11.875" style="23" customWidth="1"/>
    <col min="8" max="8" width="1.125" style="118" customWidth="1"/>
    <col min="9" max="9" width="11.875" style="23" customWidth="1"/>
    <col min="10" max="10" width="1.125" style="118" customWidth="1"/>
    <col min="11" max="11" width="11.875" style="23" customWidth="1"/>
    <col min="12" max="16384" width="9.125" style="23"/>
  </cols>
  <sheetData>
    <row r="1" spans="1:11" s="46" customFormat="1" ht="18" customHeight="1">
      <c r="A1" s="156" t="s">
        <v>0</v>
      </c>
      <c r="B1" s="156"/>
      <c r="C1" s="156"/>
      <c r="D1" s="156"/>
      <c r="E1" s="156"/>
      <c r="F1" s="160"/>
      <c r="G1" s="156"/>
      <c r="H1" s="160"/>
      <c r="I1" s="156"/>
      <c r="J1" s="167"/>
      <c r="K1" s="156"/>
    </row>
    <row r="2" spans="1:11" s="46" customFormat="1" ht="18" customHeight="1">
      <c r="A2" s="22" t="s">
        <v>84</v>
      </c>
      <c r="B2" s="22"/>
      <c r="C2" s="22"/>
      <c r="D2" s="22"/>
      <c r="E2" s="22"/>
      <c r="F2" s="161"/>
      <c r="G2" s="22"/>
      <c r="H2" s="161"/>
      <c r="I2" s="22"/>
      <c r="J2" s="161"/>
      <c r="K2" s="22"/>
    </row>
    <row r="3" spans="1:11" ht="12" customHeight="1">
      <c r="A3" s="45"/>
      <c r="B3" s="24"/>
      <c r="C3" s="24"/>
      <c r="D3" s="26"/>
      <c r="F3" s="162"/>
      <c r="H3" s="27"/>
      <c r="I3" s="25"/>
      <c r="J3" s="162"/>
      <c r="K3" s="25"/>
    </row>
    <row r="4" spans="1:11" ht="18" customHeight="1">
      <c r="A4" s="24"/>
      <c r="B4" s="24"/>
      <c r="C4" s="24"/>
      <c r="D4" s="26"/>
      <c r="E4" s="177" t="s">
        <v>1</v>
      </c>
      <c r="F4" s="177"/>
      <c r="G4" s="177"/>
      <c r="H4" s="159"/>
      <c r="I4" s="177" t="s">
        <v>2</v>
      </c>
      <c r="J4" s="177"/>
      <c r="K4" s="177"/>
    </row>
    <row r="5" spans="1:11" ht="18" customHeight="1">
      <c r="A5" s="24"/>
      <c r="B5" s="24"/>
      <c r="C5" s="24"/>
      <c r="D5" s="154"/>
      <c r="E5" s="177" t="s">
        <v>3</v>
      </c>
      <c r="F5" s="177"/>
      <c r="G5" s="177"/>
      <c r="H5" s="28"/>
      <c r="I5" s="177" t="s">
        <v>3</v>
      </c>
      <c r="J5" s="177"/>
      <c r="K5" s="177"/>
    </row>
    <row r="6" spans="1:11" s="67" customFormat="1" ht="18" customHeight="1">
      <c r="A6" s="43"/>
      <c r="C6" s="43"/>
      <c r="D6" s="68"/>
      <c r="E6" s="179" t="s">
        <v>85</v>
      </c>
      <c r="F6" s="179"/>
      <c r="G6" s="179"/>
      <c r="H6" s="169"/>
      <c r="I6" s="179" t="s">
        <v>85</v>
      </c>
      <c r="J6" s="179"/>
      <c r="K6" s="179"/>
    </row>
    <row r="7" spans="1:11" s="67" customFormat="1" ht="18" customHeight="1">
      <c r="A7" s="43"/>
      <c r="C7" s="43"/>
      <c r="D7" s="68"/>
      <c r="E7" s="180" t="s">
        <v>256</v>
      </c>
      <c r="F7" s="179"/>
      <c r="G7" s="179"/>
      <c r="H7" s="169"/>
      <c r="I7" s="180" t="s">
        <v>256</v>
      </c>
      <c r="J7" s="179"/>
      <c r="K7" s="179"/>
    </row>
    <row r="8" spans="1:11" ht="18" customHeight="1">
      <c r="A8" s="24"/>
      <c r="B8" s="24"/>
      <c r="C8" s="24"/>
      <c r="D8" s="154" t="s">
        <v>5</v>
      </c>
      <c r="E8" s="100" t="s">
        <v>136</v>
      </c>
      <c r="F8" s="5"/>
      <c r="G8" s="100" t="s">
        <v>83</v>
      </c>
      <c r="H8" s="135"/>
      <c r="I8" s="100" t="s">
        <v>136</v>
      </c>
      <c r="J8" s="5"/>
      <c r="K8" s="100" t="s">
        <v>83</v>
      </c>
    </row>
    <row r="9" spans="1:11" ht="18" customHeight="1">
      <c r="A9" s="24"/>
      <c r="B9" s="24"/>
      <c r="C9" s="24"/>
      <c r="D9" s="154"/>
      <c r="E9" s="100"/>
      <c r="F9" s="5"/>
      <c r="G9" s="100" t="s">
        <v>206</v>
      </c>
      <c r="H9" s="135"/>
      <c r="I9" s="100"/>
      <c r="J9" s="5"/>
      <c r="K9" s="100"/>
    </row>
    <row r="10" spans="1:11" ht="18" customHeight="1">
      <c r="A10" s="24"/>
      <c r="B10" s="24"/>
      <c r="C10" s="24"/>
      <c r="D10" s="154"/>
      <c r="E10" s="178" t="s">
        <v>86</v>
      </c>
      <c r="F10" s="178"/>
      <c r="G10" s="178"/>
      <c r="H10" s="178"/>
      <c r="I10" s="178"/>
      <c r="J10" s="178"/>
      <c r="K10" s="178"/>
    </row>
    <row r="11" spans="1:11" ht="18" customHeight="1">
      <c r="A11" s="23" t="s">
        <v>175</v>
      </c>
      <c r="D11" s="6">
        <v>5</v>
      </c>
      <c r="E11" s="9">
        <v>10678728</v>
      </c>
      <c r="F11" s="89"/>
      <c r="G11" s="9">
        <v>10108309</v>
      </c>
      <c r="H11" s="89"/>
      <c r="I11" s="9">
        <v>0</v>
      </c>
      <c r="J11" s="89"/>
      <c r="K11" s="9">
        <v>0</v>
      </c>
    </row>
    <row r="12" spans="1:11" ht="18" customHeight="1">
      <c r="A12" s="23" t="s">
        <v>129</v>
      </c>
      <c r="D12" s="6">
        <v>5</v>
      </c>
      <c r="E12" s="9">
        <v>814451</v>
      </c>
      <c r="F12" s="89"/>
      <c r="G12" s="9">
        <v>975560</v>
      </c>
      <c r="H12" s="89"/>
      <c r="I12" s="9">
        <v>0</v>
      </c>
      <c r="J12" s="89"/>
      <c r="K12" s="9">
        <v>0</v>
      </c>
    </row>
    <row r="13" spans="1:11" ht="18" customHeight="1">
      <c r="A13" s="23" t="s">
        <v>176</v>
      </c>
      <c r="D13" s="6">
        <v>5</v>
      </c>
      <c r="E13" s="29">
        <v>-10087846</v>
      </c>
      <c r="F13" s="89"/>
      <c r="G13" s="29">
        <v>-9642134</v>
      </c>
      <c r="H13" s="89"/>
      <c r="I13" s="29">
        <v>0</v>
      </c>
      <c r="J13" s="89"/>
      <c r="K13" s="29">
        <v>0</v>
      </c>
    </row>
    <row r="14" spans="1:11" ht="18" customHeight="1">
      <c r="A14" s="24" t="s">
        <v>35</v>
      </c>
      <c r="B14" s="24"/>
      <c r="D14" s="6"/>
      <c r="E14" s="30">
        <f>SUM(E11:E13)</f>
        <v>1405333</v>
      </c>
      <c r="F14" s="33">
        <f>SUM(F11:F13)</f>
        <v>0</v>
      </c>
      <c r="G14" s="30">
        <f>SUM(G11:G13)</f>
        <v>1441735</v>
      </c>
      <c r="H14" s="33"/>
      <c r="I14" s="30">
        <f>SUM(I11:I13)</f>
        <v>0</v>
      </c>
      <c r="J14" s="33"/>
      <c r="K14" s="30">
        <f>SUM(K11:K13)</f>
        <v>0</v>
      </c>
    </row>
    <row r="15" spans="1:11" ht="12" customHeight="1">
      <c r="A15" s="24"/>
      <c r="B15" s="24"/>
      <c r="D15" s="6"/>
      <c r="E15" s="30"/>
      <c r="F15" s="33"/>
      <c r="G15" s="30"/>
      <c r="H15" s="33"/>
      <c r="I15" s="9"/>
      <c r="J15" s="89"/>
      <c r="K15" s="9"/>
    </row>
    <row r="16" spans="1:11" ht="18" customHeight="1">
      <c r="A16" s="23" t="s">
        <v>67</v>
      </c>
      <c r="D16" s="6">
        <v>5</v>
      </c>
      <c r="E16" s="9">
        <v>59790</v>
      </c>
      <c r="F16" s="89"/>
      <c r="G16" s="9">
        <v>61031</v>
      </c>
      <c r="H16" s="89"/>
      <c r="I16" s="9">
        <v>86173</v>
      </c>
      <c r="J16" s="89"/>
      <c r="K16" s="9">
        <v>98196</v>
      </c>
    </row>
    <row r="17" spans="1:11" ht="18" customHeight="1">
      <c r="A17" s="23" t="s">
        <v>37</v>
      </c>
      <c r="D17" s="6">
        <v>5</v>
      </c>
      <c r="E17" s="9">
        <v>63122</v>
      </c>
      <c r="F17" s="89"/>
      <c r="G17" s="9">
        <v>38271</v>
      </c>
      <c r="H17" s="89"/>
      <c r="I17" s="9">
        <v>39043</v>
      </c>
      <c r="J17" s="89"/>
      <c r="K17" s="9">
        <v>56227</v>
      </c>
    </row>
    <row r="18" spans="1:11" ht="18" customHeight="1">
      <c r="A18" s="23" t="s">
        <v>36</v>
      </c>
      <c r="D18" s="6" t="s">
        <v>226</v>
      </c>
      <c r="E18" s="9">
        <v>71194</v>
      </c>
      <c r="F18" s="89"/>
      <c r="G18" s="9">
        <v>74745</v>
      </c>
      <c r="H18" s="89"/>
      <c r="I18" s="9">
        <v>1257614</v>
      </c>
      <c r="J18" s="89"/>
      <c r="K18" s="9">
        <v>1308286</v>
      </c>
    </row>
    <row r="19" spans="1:11" ht="18" customHeight="1">
      <c r="A19" s="23" t="s">
        <v>110</v>
      </c>
      <c r="D19" s="6">
        <v>5</v>
      </c>
      <c r="E19" s="9">
        <v>0</v>
      </c>
      <c r="F19" s="89"/>
      <c r="G19" s="9">
        <v>0</v>
      </c>
      <c r="H19" s="89"/>
      <c r="I19" s="9">
        <v>0</v>
      </c>
      <c r="J19" s="89"/>
      <c r="K19" s="9">
        <v>17</v>
      </c>
    </row>
    <row r="20" spans="1:11" ht="18" customHeight="1">
      <c r="A20" s="23" t="s">
        <v>38</v>
      </c>
      <c r="D20" s="6">
        <v>5</v>
      </c>
      <c r="E20" s="9">
        <v>7950</v>
      </c>
      <c r="F20" s="89"/>
      <c r="G20" s="9">
        <v>99576</v>
      </c>
      <c r="H20" s="89"/>
      <c r="I20" s="9">
        <v>43</v>
      </c>
      <c r="J20" s="89"/>
      <c r="K20" s="9">
        <v>1940</v>
      </c>
    </row>
    <row r="21" spans="1:11" ht="18" customHeight="1">
      <c r="A21" s="23" t="s">
        <v>39</v>
      </c>
      <c r="D21" s="6">
        <v>5</v>
      </c>
      <c r="E21" s="9">
        <v>-384527</v>
      </c>
      <c r="F21" s="89"/>
      <c r="G21" s="9">
        <v>-396625</v>
      </c>
      <c r="H21" s="89"/>
      <c r="I21" s="9">
        <v>-233406</v>
      </c>
      <c r="J21" s="89"/>
      <c r="K21" s="9">
        <v>-253673</v>
      </c>
    </row>
    <row r="22" spans="1:11" ht="18" customHeight="1">
      <c r="A22" s="23" t="s">
        <v>81</v>
      </c>
      <c r="D22" s="6"/>
      <c r="E22" s="9">
        <v>-31663</v>
      </c>
      <c r="F22" s="89"/>
      <c r="G22" s="9">
        <v>200654</v>
      </c>
      <c r="H22" s="89"/>
      <c r="I22" s="9">
        <v>-32419</v>
      </c>
      <c r="J22" s="89"/>
      <c r="K22" s="9">
        <v>-26916</v>
      </c>
    </row>
    <row r="23" spans="1:11" ht="18" customHeight="1">
      <c r="A23" s="19" t="s">
        <v>40</v>
      </c>
      <c r="D23" s="6" t="s">
        <v>236</v>
      </c>
      <c r="E23" s="9">
        <v>-337536</v>
      </c>
      <c r="F23" s="31"/>
      <c r="G23" s="9">
        <v>-204627</v>
      </c>
      <c r="H23" s="31"/>
      <c r="I23" s="9">
        <v>0</v>
      </c>
      <c r="J23" s="31"/>
      <c r="K23" s="9">
        <v>-6066</v>
      </c>
    </row>
    <row r="24" spans="1:11" ht="18" customHeight="1">
      <c r="A24" s="19" t="s">
        <v>123</v>
      </c>
      <c r="D24" s="6" t="s">
        <v>235</v>
      </c>
      <c r="E24" s="9">
        <v>1084030</v>
      </c>
      <c r="F24" s="31"/>
      <c r="G24" s="9">
        <v>1000627</v>
      </c>
      <c r="H24" s="31"/>
      <c r="I24" s="9">
        <v>0</v>
      </c>
      <c r="J24" s="31"/>
      <c r="K24" s="9">
        <v>0</v>
      </c>
    </row>
    <row r="25" spans="1:11" ht="18" customHeight="1">
      <c r="A25" s="24" t="s">
        <v>41</v>
      </c>
      <c r="D25" s="6"/>
      <c r="E25" s="32">
        <f>SUM(E14:E24)</f>
        <v>1937693</v>
      </c>
      <c r="F25" s="33"/>
      <c r="G25" s="32">
        <f>SUM(G14:G24)</f>
        <v>2315387</v>
      </c>
      <c r="H25" s="33"/>
      <c r="I25" s="32">
        <f>SUM(I14:I24)</f>
        <v>1117048</v>
      </c>
      <c r="J25" s="33"/>
      <c r="K25" s="32">
        <f>SUM(K14:K24)</f>
        <v>1178011</v>
      </c>
    </row>
    <row r="26" spans="1:11" ht="18" customHeight="1">
      <c r="A26" s="19" t="s">
        <v>268</v>
      </c>
      <c r="D26" s="34" t="s">
        <v>237</v>
      </c>
      <c r="E26" s="29">
        <v>-257162</v>
      </c>
      <c r="F26" s="31"/>
      <c r="G26" s="29">
        <v>-263123</v>
      </c>
      <c r="H26" s="31"/>
      <c r="I26" s="29">
        <v>-68</v>
      </c>
      <c r="J26" s="31"/>
      <c r="K26" s="29">
        <v>155</v>
      </c>
    </row>
    <row r="27" spans="1:11" ht="18" customHeight="1">
      <c r="A27" s="24" t="s">
        <v>87</v>
      </c>
      <c r="C27" s="24"/>
      <c r="D27" s="35"/>
      <c r="E27" s="36">
        <f>SUM(E25:E26)</f>
        <v>1680531</v>
      </c>
      <c r="F27" s="37"/>
      <c r="G27" s="36">
        <f>SUM(G25:G26)</f>
        <v>2052264</v>
      </c>
      <c r="H27" s="37"/>
      <c r="I27" s="36">
        <f>SUM(I25:I26)</f>
        <v>1116980</v>
      </c>
      <c r="J27" s="37"/>
      <c r="K27" s="36">
        <f>SUM(K25:K26)</f>
        <v>1178166</v>
      </c>
    </row>
    <row r="28" spans="1:11" ht="12" customHeight="1">
      <c r="A28" s="24"/>
      <c r="C28" s="24"/>
      <c r="D28" s="35"/>
      <c r="E28" s="38"/>
      <c r="F28" s="38"/>
      <c r="G28" s="38"/>
      <c r="H28" s="38"/>
      <c r="I28" s="38"/>
      <c r="J28" s="137"/>
      <c r="K28" s="38"/>
    </row>
    <row r="29" spans="1:11" ht="18" customHeight="1">
      <c r="A29" s="24" t="s">
        <v>245</v>
      </c>
      <c r="C29" s="24"/>
      <c r="D29" s="35"/>
      <c r="E29" s="38"/>
      <c r="F29" s="38"/>
      <c r="G29" s="38"/>
      <c r="H29" s="38"/>
      <c r="I29" s="38"/>
      <c r="J29" s="137"/>
      <c r="K29" s="38"/>
    </row>
    <row r="30" spans="1:11" s="118" customFormat="1" ht="18" customHeight="1">
      <c r="A30" s="103" t="s">
        <v>143</v>
      </c>
      <c r="C30" s="119"/>
      <c r="D30" s="120"/>
      <c r="E30" s="33"/>
      <c r="F30" s="38"/>
      <c r="G30" s="33"/>
      <c r="H30" s="38"/>
      <c r="I30" s="33"/>
      <c r="J30" s="38"/>
      <c r="K30" s="33"/>
    </row>
    <row r="31" spans="1:11" ht="18" customHeight="1">
      <c r="A31" s="23" t="s">
        <v>154</v>
      </c>
      <c r="D31" s="34">
        <v>3</v>
      </c>
      <c r="E31" s="9">
        <v>-407903</v>
      </c>
      <c r="F31" s="38"/>
      <c r="G31" s="9">
        <v>-324761</v>
      </c>
      <c r="H31" s="38"/>
      <c r="I31" s="9">
        <v>0</v>
      </c>
      <c r="J31" s="137"/>
      <c r="K31" s="9">
        <v>0</v>
      </c>
    </row>
    <row r="32" spans="1:11" ht="18" customHeight="1">
      <c r="A32" s="23" t="s">
        <v>228</v>
      </c>
      <c r="E32" s="9">
        <v>-67735</v>
      </c>
      <c r="F32" s="38"/>
      <c r="G32" s="9">
        <v>-55759</v>
      </c>
      <c r="H32" s="38"/>
      <c r="I32" s="9">
        <v>0</v>
      </c>
      <c r="J32" s="137"/>
      <c r="K32" s="9">
        <v>0</v>
      </c>
    </row>
    <row r="33" spans="1:11" ht="18" customHeight="1">
      <c r="A33" s="23" t="s">
        <v>216</v>
      </c>
      <c r="D33" s="34">
        <v>3</v>
      </c>
      <c r="E33" s="89">
        <v>-26570</v>
      </c>
      <c r="F33" s="38"/>
      <c r="G33" s="89">
        <v>-31906</v>
      </c>
      <c r="H33" s="38"/>
      <c r="I33" s="9">
        <v>0</v>
      </c>
      <c r="J33" s="137"/>
      <c r="K33" s="9">
        <v>0</v>
      </c>
    </row>
    <row r="34" spans="1:11" ht="18" customHeight="1">
      <c r="A34" s="23" t="s">
        <v>269</v>
      </c>
      <c r="E34" s="89"/>
      <c r="F34" s="38"/>
      <c r="G34" s="89"/>
      <c r="H34" s="38"/>
      <c r="I34" s="9"/>
      <c r="J34" s="137"/>
      <c r="K34" s="9"/>
    </row>
    <row r="35" spans="1:11" ht="18" customHeight="1">
      <c r="B35" s="23" t="s">
        <v>267</v>
      </c>
      <c r="D35" s="34" t="s">
        <v>235</v>
      </c>
      <c r="E35" s="89">
        <v>18125</v>
      </c>
      <c r="F35" s="38"/>
      <c r="G35" s="89">
        <v>-55535</v>
      </c>
      <c r="H35" s="38"/>
      <c r="I35" s="89">
        <v>0</v>
      </c>
      <c r="J35" s="137"/>
      <c r="K35" s="89">
        <v>0</v>
      </c>
    </row>
    <row r="36" spans="1:11" s="119" customFormat="1" ht="18" customHeight="1">
      <c r="A36" s="119" t="s">
        <v>144</v>
      </c>
      <c r="D36" s="140"/>
      <c r="E36" s="141"/>
      <c r="G36" s="141"/>
      <c r="I36" s="141"/>
      <c r="K36" s="141"/>
    </row>
    <row r="37" spans="1:11" s="119" customFormat="1" ht="18" customHeight="1">
      <c r="B37" s="119" t="s">
        <v>145</v>
      </c>
      <c r="D37" s="120"/>
      <c r="E37" s="99">
        <f>SUM(E31:E35)</f>
        <v>-484083</v>
      </c>
      <c r="F37" s="38"/>
      <c r="G37" s="99">
        <f>SUM(G31:G35)</f>
        <v>-467961</v>
      </c>
      <c r="H37" s="38"/>
      <c r="I37" s="99">
        <f>SUM(I31:I35)</f>
        <v>0</v>
      </c>
      <c r="J37" s="38"/>
      <c r="K37" s="99">
        <f>SUM(K31:K35)</f>
        <v>0</v>
      </c>
    </row>
    <row r="38" spans="1:11" s="119" customFormat="1" ht="12" customHeight="1">
      <c r="D38" s="120"/>
      <c r="E38" s="33"/>
      <c r="F38" s="38"/>
      <c r="G38" s="33"/>
      <c r="H38" s="38"/>
      <c r="I38" s="33"/>
      <c r="J38" s="38"/>
      <c r="K38" s="33"/>
    </row>
    <row r="39" spans="1:11" s="119" customFormat="1" ht="18" customHeight="1">
      <c r="A39" s="103" t="s">
        <v>146</v>
      </c>
      <c r="D39" s="120"/>
      <c r="E39" s="33"/>
      <c r="F39" s="38"/>
      <c r="G39" s="33"/>
      <c r="H39" s="38"/>
      <c r="I39" s="33"/>
      <c r="J39" s="38"/>
      <c r="K39" s="33"/>
    </row>
    <row r="40" spans="1:11" s="119" customFormat="1" ht="18" customHeight="1">
      <c r="A40" s="23" t="s">
        <v>269</v>
      </c>
      <c r="D40" s="120"/>
      <c r="E40" s="33"/>
      <c r="F40" s="38"/>
      <c r="G40" s="33"/>
      <c r="H40" s="38"/>
      <c r="I40" s="33"/>
      <c r="J40" s="38"/>
      <c r="K40" s="33"/>
    </row>
    <row r="41" spans="1:11" s="119" customFormat="1" ht="18" customHeight="1">
      <c r="A41" s="23"/>
      <c r="B41" s="23" t="s">
        <v>267</v>
      </c>
      <c r="D41" s="34">
        <v>8</v>
      </c>
      <c r="E41" s="89">
        <v>-743</v>
      </c>
      <c r="F41" s="38"/>
      <c r="G41" s="89">
        <v>0</v>
      </c>
      <c r="H41" s="137"/>
      <c r="I41" s="89">
        <v>0</v>
      </c>
      <c r="J41" s="137"/>
      <c r="K41" s="89">
        <v>0</v>
      </c>
    </row>
    <row r="42" spans="1:11" s="119" customFormat="1" ht="18" customHeight="1">
      <c r="A42" s="119" t="s">
        <v>147</v>
      </c>
      <c r="D42" s="120"/>
      <c r="E42" s="12">
        <f>SUM(E41)</f>
        <v>-743</v>
      </c>
      <c r="F42" s="38"/>
      <c r="G42" s="12">
        <f>SUM(G41)</f>
        <v>0</v>
      </c>
      <c r="H42" s="38"/>
      <c r="I42" s="12">
        <f>SUM(I41)</f>
        <v>0</v>
      </c>
      <c r="J42" s="38"/>
      <c r="K42" s="12">
        <f>SUM(K41)</f>
        <v>0</v>
      </c>
    </row>
    <row r="43" spans="1:11" s="119" customFormat="1" ht="18" customHeight="1">
      <c r="A43" s="119" t="s">
        <v>156</v>
      </c>
      <c r="D43" s="120"/>
      <c r="E43" s="13"/>
      <c r="F43" s="38"/>
      <c r="G43" s="13"/>
      <c r="H43" s="38"/>
      <c r="I43" s="13"/>
      <c r="J43" s="38"/>
      <c r="K43" s="13"/>
    </row>
    <row r="44" spans="1:11" s="119" customFormat="1" ht="18" customHeight="1">
      <c r="B44" s="119" t="s">
        <v>191</v>
      </c>
      <c r="D44" s="120"/>
      <c r="E44" s="127">
        <f>E37+E42</f>
        <v>-484826</v>
      </c>
      <c r="F44" s="38"/>
      <c r="G44" s="127">
        <f>G37+G42</f>
        <v>-467961</v>
      </c>
      <c r="H44" s="38"/>
      <c r="I44" s="127">
        <f>I37+I42</f>
        <v>0</v>
      </c>
      <c r="J44" s="38"/>
      <c r="K44" s="127">
        <f>K37+K42</f>
        <v>0</v>
      </c>
    </row>
    <row r="45" spans="1:11" ht="18" customHeight="1" thickBot="1">
      <c r="A45" s="24" t="s">
        <v>157</v>
      </c>
      <c r="E45" s="128">
        <f>E27+E44</f>
        <v>1195705</v>
      </c>
      <c r="F45" s="38"/>
      <c r="G45" s="128">
        <f>G27+G44</f>
        <v>1584303</v>
      </c>
      <c r="H45" s="13"/>
      <c r="I45" s="128">
        <f>I27+I44</f>
        <v>1116980</v>
      </c>
      <c r="J45" s="168"/>
      <c r="K45" s="128">
        <f>K27+K44</f>
        <v>1178166</v>
      </c>
    </row>
    <row r="46" spans="1:11" ht="12" customHeight="1" thickTop="1"/>
    <row r="47" spans="1:11" ht="18" customHeight="1">
      <c r="A47" s="40" t="s">
        <v>73</v>
      </c>
      <c r="B47" s="72"/>
      <c r="C47" s="72"/>
      <c r="D47" s="41"/>
      <c r="E47" s="42"/>
      <c r="F47" s="164"/>
      <c r="G47" s="42"/>
      <c r="I47" s="42"/>
      <c r="K47" s="42"/>
    </row>
    <row r="48" spans="1:11" ht="18" customHeight="1">
      <c r="A48" s="43"/>
      <c r="B48" s="72" t="s">
        <v>192</v>
      </c>
      <c r="C48" s="72"/>
      <c r="E48" s="9">
        <v>1680531</v>
      </c>
      <c r="F48" s="165"/>
      <c r="G48" s="9">
        <v>2032979</v>
      </c>
      <c r="H48" s="165"/>
      <c r="I48" s="9">
        <v>1116980</v>
      </c>
      <c r="J48" s="165"/>
      <c r="K48" s="9">
        <v>1178166</v>
      </c>
    </row>
    <row r="49" spans="1:11" ht="18" customHeight="1">
      <c r="A49" s="44"/>
      <c r="B49" s="72" t="s">
        <v>34</v>
      </c>
      <c r="C49" s="72"/>
      <c r="E49" s="9">
        <v>0</v>
      </c>
      <c r="F49" s="165"/>
      <c r="G49" s="9">
        <v>19285</v>
      </c>
      <c r="H49" s="165"/>
      <c r="I49" s="9">
        <v>0</v>
      </c>
      <c r="J49" s="165"/>
      <c r="K49" s="9">
        <v>0</v>
      </c>
    </row>
    <row r="50" spans="1:11" ht="18" customHeight="1" thickBot="1">
      <c r="A50" s="73" t="s">
        <v>87</v>
      </c>
      <c r="B50" s="72"/>
      <c r="C50" s="72"/>
      <c r="E50" s="39">
        <f>SUM(E48:E49)</f>
        <v>1680531</v>
      </c>
      <c r="F50" s="165"/>
      <c r="G50" s="39">
        <f>SUM(G48:G49)</f>
        <v>2052264</v>
      </c>
      <c r="H50" s="165"/>
      <c r="I50" s="39">
        <f>SUM(I48:I49)</f>
        <v>1116980</v>
      </c>
      <c r="J50" s="165"/>
      <c r="K50" s="39">
        <f>SUM(K48:K49)</f>
        <v>1178166</v>
      </c>
    </row>
    <row r="51" spans="1:11" ht="12" customHeight="1" thickTop="1"/>
    <row r="52" spans="1:11" ht="18" customHeight="1">
      <c r="A52" s="40" t="s">
        <v>158</v>
      </c>
      <c r="B52" s="72"/>
      <c r="C52" s="72"/>
      <c r="D52" s="41"/>
      <c r="E52" s="42"/>
      <c r="F52" s="164"/>
      <c r="G52" s="42"/>
      <c r="I52" s="42"/>
      <c r="K52" s="42"/>
    </row>
    <row r="53" spans="1:11" ht="18" customHeight="1">
      <c r="A53" s="43"/>
      <c r="B53" s="72" t="s">
        <v>192</v>
      </c>
      <c r="C53" s="72"/>
      <c r="E53" s="9">
        <v>1195705</v>
      </c>
      <c r="F53" s="165"/>
      <c r="G53" s="9">
        <v>1573037</v>
      </c>
      <c r="H53" s="165"/>
      <c r="I53" s="9">
        <v>1116980</v>
      </c>
      <c r="J53" s="165"/>
      <c r="K53" s="9">
        <v>1178166</v>
      </c>
    </row>
    <row r="54" spans="1:11" ht="18" customHeight="1">
      <c r="A54" s="44"/>
      <c r="B54" s="72" t="s">
        <v>34</v>
      </c>
      <c r="C54" s="72"/>
      <c r="E54" s="9">
        <v>0</v>
      </c>
      <c r="F54" s="164"/>
      <c r="G54" s="9">
        <v>11266</v>
      </c>
      <c r="I54" s="9">
        <v>0</v>
      </c>
      <c r="K54" s="9">
        <v>0</v>
      </c>
    </row>
    <row r="55" spans="1:11" ht="18" customHeight="1" thickBot="1">
      <c r="A55" s="73" t="s">
        <v>157</v>
      </c>
      <c r="B55" s="72"/>
      <c r="C55" s="72"/>
      <c r="E55" s="39">
        <f>SUM(E53:E54)</f>
        <v>1195705</v>
      </c>
      <c r="F55" s="165"/>
      <c r="G55" s="39">
        <f>SUM(G53:G54)</f>
        <v>1584303</v>
      </c>
      <c r="H55" s="165"/>
      <c r="I55" s="39">
        <f>SUM(I53:I54)</f>
        <v>1116980</v>
      </c>
      <c r="J55" s="165"/>
      <c r="K55" s="39">
        <f>SUM(K53:K54)</f>
        <v>1178166</v>
      </c>
    </row>
    <row r="56" spans="1:11" ht="12" customHeight="1" thickTop="1"/>
    <row r="57" spans="1:11" s="24" customFormat="1" ht="18" customHeight="1" thickBot="1">
      <c r="A57" s="105" t="s">
        <v>118</v>
      </c>
      <c r="D57" s="34" t="s">
        <v>265</v>
      </c>
      <c r="E57" s="102">
        <f>E48/1450000</f>
        <v>1.158986896551724</v>
      </c>
      <c r="F57" s="166"/>
      <c r="G57" s="102">
        <f>G48/1450000</f>
        <v>1.4020544827586208</v>
      </c>
      <c r="H57" s="166"/>
      <c r="I57" s="102">
        <f>I48/1450000</f>
        <v>0.77033103448275864</v>
      </c>
      <c r="J57" s="166"/>
      <c r="K57" s="102">
        <f>K48/1450000</f>
        <v>0.81252827586206899</v>
      </c>
    </row>
    <row r="58" spans="1:11" ht="18" customHeight="1" thickTop="1"/>
  </sheetData>
  <mergeCells count="9">
    <mergeCell ref="E4:G4"/>
    <mergeCell ref="I4:K4"/>
    <mergeCell ref="E10:K10"/>
    <mergeCell ref="E5:G5"/>
    <mergeCell ref="I5:K5"/>
    <mergeCell ref="E6:G6"/>
    <mergeCell ref="I6:K6"/>
    <mergeCell ref="E7:G7"/>
    <mergeCell ref="I7:K7"/>
  </mergeCells>
  <pageMargins left="0.8" right="0.8" top="0.48" bottom="0.5" header="0.5" footer="0.5"/>
  <pageSetup paperSize="9" scale="73" firstPageNumber="5" fitToHeight="0" orientation="portrait" useFirstPageNumber="1" r:id="rId1"/>
  <headerFooter>
    <oddFooter>&amp;L&amp;"Times New Roman,Regular" The accompanying notes are an integral part of these financial statements.
&amp;C&amp;"Times New Roman,Regular"&amp;P</oddFooter>
  </headerFooter>
  <ignoredErrors>
    <ignoredError sqref="D18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9"/>
  <sheetViews>
    <sheetView zoomScaleNormal="100" zoomScaleSheetLayoutView="100" workbookViewId="0">
      <selection activeCell="Q59" sqref="Q59"/>
    </sheetView>
  </sheetViews>
  <sheetFormatPr defaultColWidth="9.125" defaultRowHeight="18" customHeight="1"/>
  <cols>
    <col min="1" max="1" width="2.625" style="23" customWidth="1"/>
    <col min="2" max="2" width="2.75" style="23" customWidth="1"/>
    <col min="3" max="3" width="44.125" style="23" customWidth="1"/>
    <col min="4" max="4" width="8.625" style="34" customWidth="1"/>
    <col min="5" max="5" width="11.875" style="23" customWidth="1"/>
    <col min="6" max="6" width="1.125" style="163" customWidth="1"/>
    <col min="7" max="7" width="11.875" style="23" customWidth="1"/>
    <col min="8" max="8" width="1.125" style="118" customWidth="1"/>
    <col min="9" max="9" width="11.875" style="23" customWidth="1"/>
    <col min="10" max="10" width="1.125" style="118" customWidth="1"/>
    <col min="11" max="11" width="11.875" style="23" customWidth="1"/>
    <col min="12" max="16384" width="9.125" style="23"/>
  </cols>
  <sheetData>
    <row r="1" spans="1:11" s="46" customFormat="1" ht="18" customHeight="1">
      <c r="A1" s="148" t="s">
        <v>0</v>
      </c>
      <c r="B1" s="148"/>
      <c r="C1" s="148"/>
      <c r="D1" s="148"/>
      <c r="E1" s="148"/>
      <c r="F1" s="160"/>
      <c r="G1" s="148"/>
      <c r="H1" s="160"/>
      <c r="I1" s="148"/>
      <c r="J1" s="167"/>
      <c r="K1" s="148"/>
    </row>
    <row r="2" spans="1:11" s="46" customFormat="1" ht="18" customHeight="1">
      <c r="A2" s="22" t="s">
        <v>84</v>
      </c>
      <c r="B2" s="22"/>
      <c r="C2" s="22"/>
      <c r="D2" s="22"/>
      <c r="E2" s="22"/>
      <c r="F2" s="161"/>
      <c r="G2" s="22"/>
      <c r="H2" s="161"/>
      <c r="I2" s="22"/>
      <c r="J2" s="161"/>
      <c r="K2" s="22"/>
    </row>
    <row r="3" spans="1:11" ht="12" customHeight="1">
      <c r="A3" s="45"/>
      <c r="B3" s="24"/>
      <c r="C3" s="24"/>
      <c r="D3" s="26"/>
      <c r="F3" s="162"/>
      <c r="H3" s="27"/>
      <c r="I3" s="25"/>
      <c r="J3" s="162"/>
      <c r="K3" s="25"/>
    </row>
    <row r="4" spans="1:11" ht="18" customHeight="1">
      <c r="A4" s="24"/>
      <c r="B4" s="24"/>
      <c r="C4" s="24"/>
      <c r="D4" s="26"/>
      <c r="E4" s="177" t="s">
        <v>1</v>
      </c>
      <c r="F4" s="177"/>
      <c r="G4" s="177"/>
      <c r="H4" s="159"/>
      <c r="I4" s="177" t="s">
        <v>2</v>
      </c>
      <c r="J4" s="177"/>
      <c r="K4" s="177"/>
    </row>
    <row r="5" spans="1:11" ht="18" customHeight="1">
      <c r="A5" s="24"/>
      <c r="B5" s="24"/>
      <c r="C5" s="24"/>
      <c r="D5" s="146"/>
      <c r="E5" s="177" t="s">
        <v>3</v>
      </c>
      <c r="F5" s="177"/>
      <c r="G5" s="177"/>
      <c r="H5" s="28"/>
      <c r="I5" s="177" t="s">
        <v>3</v>
      </c>
      <c r="J5" s="177"/>
      <c r="K5" s="177"/>
    </row>
    <row r="6" spans="1:11" s="67" customFormat="1" ht="18" customHeight="1">
      <c r="A6" s="43"/>
      <c r="C6" s="43"/>
      <c r="D6" s="68"/>
      <c r="E6" s="179" t="s">
        <v>259</v>
      </c>
      <c r="F6" s="179"/>
      <c r="G6" s="179"/>
      <c r="H6" s="169"/>
      <c r="I6" s="179" t="s">
        <v>259</v>
      </c>
      <c r="J6" s="179"/>
      <c r="K6" s="179"/>
    </row>
    <row r="7" spans="1:11" s="67" customFormat="1" ht="18" customHeight="1">
      <c r="A7" s="43"/>
      <c r="C7" s="43"/>
      <c r="D7" s="68"/>
      <c r="E7" s="180" t="s">
        <v>256</v>
      </c>
      <c r="F7" s="179"/>
      <c r="G7" s="179"/>
      <c r="H7" s="169"/>
      <c r="I7" s="180" t="s">
        <v>256</v>
      </c>
      <c r="J7" s="179"/>
      <c r="K7" s="179"/>
    </row>
    <row r="8" spans="1:11" ht="18" customHeight="1">
      <c r="A8" s="24"/>
      <c r="B8" s="24"/>
      <c r="C8" s="24"/>
      <c r="D8" s="146" t="s">
        <v>5</v>
      </c>
      <c r="E8" s="100" t="s">
        <v>136</v>
      </c>
      <c r="F8" s="5"/>
      <c r="G8" s="100" t="s">
        <v>83</v>
      </c>
      <c r="H8" s="135"/>
      <c r="I8" s="100" t="s">
        <v>136</v>
      </c>
      <c r="J8" s="5"/>
      <c r="K8" s="100" t="s">
        <v>83</v>
      </c>
    </row>
    <row r="9" spans="1:11" ht="18" customHeight="1">
      <c r="A9" s="24"/>
      <c r="B9" s="24"/>
      <c r="C9" s="24"/>
      <c r="D9" s="146"/>
      <c r="E9" s="100"/>
      <c r="F9" s="5"/>
      <c r="G9" s="100" t="s">
        <v>206</v>
      </c>
      <c r="H9" s="135"/>
      <c r="I9" s="100"/>
      <c r="J9" s="5"/>
      <c r="K9" s="100"/>
    </row>
    <row r="10" spans="1:11" ht="18" customHeight="1">
      <c r="A10" s="24"/>
      <c r="B10" s="24"/>
      <c r="C10" s="24"/>
      <c r="D10" s="146"/>
      <c r="E10" s="178" t="s">
        <v>86</v>
      </c>
      <c r="F10" s="178"/>
      <c r="G10" s="178"/>
      <c r="H10" s="178"/>
      <c r="I10" s="178"/>
      <c r="J10" s="178"/>
      <c r="K10" s="178"/>
    </row>
    <row r="11" spans="1:11" ht="18" customHeight="1">
      <c r="A11" s="23" t="s">
        <v>175</v>
      </c>
      <c r="D11" s="6">
        <v>5</v>
      </c>
      <c r="E11" s="9">
        <v>28657479</v>
      </c>
      <c r="F11" s="89"/>
      <c r="G11" s="9">
        <v>28772732</v>
      </c>
      <c r="H11" s="89"/>
      <c r="I11" s="9">
        <v>0</v>
      </c>
      <c r="J11" s="89"/>
      <c r="K11" s="9">
        <v>0</v>
      </c>
    </row>
    <row r="12" spans="1:11" ht="18" customHeight="1">
      <c r="A12" s="23" t="s">
        <v>129</v>
      </c>
      <c r="D12" s="6">
        <v>5</v>
      </c>
      <c r="E12" s="9">
        <v>2553302</v>
      </c>
      <c r="F12" s="89"/>
      <c r="G12" s="9">
        <v>3053427</v>
      </c>
      <c r="H12" s="89"/>
      <c r="I12" s="9">
        <v>0</v>
      </c>
      <c r="J12" s="89"/>
      <c r="K12" s="9">
        <v>0</v>
      </c>
    </row>
    <row r="13" spans="1:11" ht="18" customHeight="1">
      <c r="A13" s="23" t="s">
        <v>176</v>
      </c>
      <c r="D13" s="6">
        <v>5</v>
      </c>
      <c r="E13" s="29">
        <v>-27282542</v>
      </c>
      <c r="F13" s="89"/>
      <c r="G13" s="29">
        <v>-27478361</v>
      </c>
      <c r="H13" s="89"/>
      <c r="I13" s="29">
        <v>0</v>
      </c>
      <c r="J13" s="89"/>
      <c r="K13" s="29">
        <v>0</v>
      </c>
    </row>
    <row r="14" spans="1:11" ht="18" customHeight="1">
      <c r="A14" s="24" t="s">
        <v>35</v>
      </c>
      <c r="B14" s="24"/>
      <c r="D14" s="6"/>
      <c r="E14" s="30">
        <f>SUM(E11:E13)</f>
        <v>3928239</v>
      </c>
      <c r="F14" s="33">
        <f>SUM(F11:F13)</f>
        <v>0</v>
      </c>
      <c r="G14" s="30">
        <f>SUM(G11:G13)</f>
        <v>4347798</v>
      </c>
      <c r="H14" s="33"/>
      <c r="I14" s="30">
        <f>SUM(I11:I13)</f>
        <v>0</v>
      </c>
      <c r="J14" s="33"/>
      <c r="K14" s="30">
        <f>SUM(K11:K13)</f>
        <v>0</v>
      </c>
    </row>
    <row r="15" spans="1:11" ht="12" customHeight="1">
      <c r="A15" s="24"/>
      <c r="B15" s="24"/>
      <c r="D15" s="6"/>
      <c r="E15" s="30"/>
      <c r="F15" s="33"/>
      <c r="G15" s="30"/>
      <c r="H15" s="33"/>
      <c r="I15" s="9"/>
      <c r="J15" s="89"/>
      <c r="K15" s="9"/>
    </row>
    <row r="16" spans="1:11" ht="18" customHeight="1">
      <c r="A16" s="23" t="s">
        <v>67</v>
      </c>
      <c r="D16" s="6">
        <v>5</v>
      </c>
      <c r="E16" s="9">
        <v>178490</v>
      </c>
      <c r="F16" s="89"/>
      <c r="G16" s="9">
        <v>184770</v>
      </c>
      <c r="H16" s="89"/>
      <c r="I16" s="9">
        <v>293925</v>
      </c>
      <c r="J16" s="89"/>
      <c r="K16" s="9">
        <v>297013</v>
      </c>
    </row>
    <row r="17" spans="1:11" ht="18" customHeight="1">
      <c r="A17" s="23" t="s">
        <v>37</v>
      </c>
      <c r="D17" s="6">
        <v>5</v>
      </c>
      <c r="E17" s="9">
        <v>146985</v>
      </c>
      <c r="F17" s="89"/>
      <c r="G17" s="9">
        <v>130235</v>
      </c>
      <c r="H17" s="89"/>
      <c r="I17" s="9">
        <v>125895</v>
      </c>
      <c r="J17" s="89"/>
      <c r="K17" s="9">
        <v>216554</v>
      </c>
    </row>
    <row r="18" spans="1:11" ht="18" customHeight="1">
      <c r="A18" s="23" t="s">
        <v>36</v>
      </c>
      <c r="D18" s="6" t="s">
        <v>226</v>
      </c>
      <c r="E18" s="9">
        <v>187178</v>
      </c>
      <c r="F18" s="89"/>
      <c r="G18" s="9">
        <v>188897</v>
      </c>
      <c r="H18" s="89"/>
      <c r="I18" s="9">
        <v>2574140</v>
      </c>
      <c r="J18" s="89"/>
      <c r="K18" s="9">
        <v>3562290</v>
      </c>
    </row>
    <row r="19" spans="1:11" ht="18" customHeight="1">
      <c r="A19" s="23" t="s">
        <v>110</v>
      </c>
      <c r="D19" s="6">
        <v>5</v>
      </c>
      <c r="E19" s="9">
        <v>0</v>
      </c>
      <c r="F19" s="89"/>
      <c r="G19" s="9">
        <v>0</v>
      </c>
      <c r="H19" s="89"/>
      <c r="I19" s="9">
        <v>0</v>
      </c>
      <c r="J19" s="89"/>
      <c r="K19" s="9">
        <v>9817</v>
      </c>
    </row>
    <row r="20" spans="1:11" ht="18" customHeight="1">
      <c r="A20" s="23" t="s">
        <v>38</v>
      </c>
      <c r="D20" s="6">
        <v>5</v>
      </c>
      <c r="E20" s="9">
        <v>44919</v>
      </c>
      <c r="F20" s="89"/>
      <c r="G20" s="9">
        <v>241322</v>
      </c>
      <c r="H20" s="89"/>
      <c r="I20" s="9">
        <v>825</v>
      </c>
      <c r="J20" s="89"/>
      <c r="K20" s="9">
        <v>3044</v>
      </c>
    </row>
    <row r="21" spans="1:11" ht="18" customHeight="1">
      <c r="A21" s="23" t="s">
        <v>39</v>
      </c>
      <c r="D21" s="6">
        <v>5</v>
      </c>
      <c r="E21" s="9">
        <v>-1162270</v>
      </c>
      <c r="F21" s="89"/>
      <c r="G21" s="9">
        <v>-1222056</v>
      </c>
      <c r="H21" s="89"/>
      <c r="I21" s="9">
        <v>-744967</v>
      </c>
      <c r="J21" s="89"/>
      <c r="K21" s="9">
        <v>-799463</v>
      </c>
    </row>
    <row r="22" spans="1:11" ht="18" customHeight="1">
      <c r="A22" s="23" t="s">
        <v>81</v>
      </c>
      <c r="D22" s="6"/>
      <c r="E22" s="9">
        <v>-550547</v>
      </c>
      <c r="F22" s="89"/>
      <c r="G22" s="9">
        <v>481672</v>
      </c>
      <c r="H22" s="89"/>
      <c r="I22" s="9">
        <v>-14124</v>
      </c>
      <c r="J22" s="89"/>
      <c r="K22" s="9">
        <v>-101251</v>
      </c>
    </row>
    <row r="23" spans="1:11" ht="18" customHeight="1">
      <c r="A23" s="19" t="s">
        <v>40</v>
      </c>
      <c r="D23" s="6" t="s">
        <v>236</v>
      </c>
      <c r="E23" s="9">
        <v>-902381</v>
      </c>
      <c r="F23" s="31"/>
      <c r="G23" s="9">
        <v>-1272108</v>
      </c>
      <c r="H23" s="31"/>
      <c r="I23" s="9">
        <v>0</v>
      </c>
      <c r="J23" s="31"/>
      <c r="K23" s="9">
        <v>-35967</v>
      </c>
    </row>
    <row r="24" spans="1:11" ht="18" customHeight="1">
      <c r="A24" s="19" t="s">
        <v>123</v>
      </c>
      <c r="D24" s="6" t="s">
        <v>235</v>
      </c>
      <c r="E24" s="9">
        <v>3700021</v>
      </c>
      <c r="F24" s="31"/>
      <c r="G24" s="9">
        <v>2862854</v>
      </c>
      <c r="H24" s="31"/>
      <c r="I24" s="9">
        <v>0</v>
      </c>
      <c r="J24" s="31"/>
      <c r="K24" s="9">
        <v>0</v>
      </c>
    </row>
    <row r="25" spans="1:11" ht="18" customHeight="1">
      <c r="A25" s="24" t="s">
        <v>41</v>
      </c>
      <c r="D25" s="6"/>
      <c r="E25" s="32">
        <f>SUM(E14:E24)</f>
        <v>5570634</v>
      </c>
      <c r="F25" s="33"/>
      <c r="G25" s="32">
        <f>SUM(G14:G24)</f>
        <v>5943384</v>
      </c>
      <c r="H25" s="33"/>
      <c r="I25" s="32">
        <f>SUM(I14:I24)</f>
        <v>2235694</v>
      </c>
      <c r="J25" s="33"/>
      <c r="K25" s="32">
        <f>SUM(K14:K24)</f>
        <v>3152037</v>
      </c>
    </row>
    <row r="26" spans="1:11" ht="18" customHeight="1">
      <c r="A26" s="19" t="s">
        <v>227</v>
      </c>
      <c r="D26" s="34" t="s">
        <v>237</v>
      </c>
      <c r="E26" s="29">
        <v>-650279</v>
      </c>
      <c r="F26" s="31"/>
      <c r="G26" s="29">
        <v>-744967</v>
      </c>
      <c r="H26" s="31"/>
      <c r="I26" s="29">
        <v>-1438</v>
      </c>
      <c r="J26" s="31"/>
      <c r="K26" s="29">
        <v>-613</v>
      </c>
    </row>
    <row r="27" spans="1:11" ht="18" customHeight="1">
      <c r="A27" s="24" t="s">
        <v>87</v>
      </c>
      <c r="C27" s="24"/>
      <c r="D27" s="35"/>
      <c r="E27" s="36">
        <f>SUM(E25:E26)</f>
        <v>4920355</v>
      </c>
      <c r="F27" s="37"/>
      <c r="G27" s="36">
        <f>SUM(G25:G26)</f>
        <v>5198417</v>
      </c>
      <c r="H27" s="37"/>
      <c r="I27" s="36">
        <f>SUM(I25:I26)</f>
        <v>2234256</v>
      </c>
      <c r="J27" s="37"/>
      <c r="K27" s="36">
        <f>SUM(K25:K26)</f>
        <v>3151424</v>
      </c>
    </row>
    <row r="28" spans="1:11" ht="12" customHeight="1">
      <c r="A28" s="24"/>
      <c r="C28" s="24"/>
      <c r="D28" s="35"/>
      <c r="E28" s="38"/>
      <c r="F28" s="38"/>
      <c r="G28" s="38"/>
      <c r="H28" s="38"/>
      <c r="I28" s="38"/>
      <c r="J28" s="137"/>
      <c r="K28" s="38"/>
    </row>
    <row r="29" spans="1:11" ht="18" customHeight="1">
      <c r="A29" s="24" t="s">
        <v>245</v>
      </c>
      <c r="C29" s="24"/>
      <c r="D29" s="35"/>
      <c r="E29" s="38"/>
      <c r="F29" s="38"/>
      <c r="G29" s="38"/>
      <c r="H29" s="38"/>
      <c r="I29" s="38"/>
      <c r="J29" s="137"/>
      <c r="K29" s="38"/>
    </row>
    <row r="30" spans="1:11" s="118" customFormat="1" ht="18" customHeight="1">
      <c r="A30" s="103" t="s">
        <v>143</v>
      </c>
      <c r="C30" s="119"/>
      <c r="D30" s="140"/>
      <c r="E30" s="33"/>
      <c r="F30" s="38"/>
      <c r="G30" s="33"/>
      <c r="H30" s="38"/>
      <c r="I30" s="33"/>
      <c r="J30" s="38"/>
      <c r="K30" s="33"/>
    </row>
    <row r="31" spans="1:11" ht="18" customHeight="1">
      <c r="A31" s="23" t="s">
        <v>154</v>
      </c>
      <c r="D31" s="34">
        <v>3</v>
      </c>
      <c r="E31" s="9">
        <v>-131485</v>
      </c>
      <c r="F31" s="38"/>
      <c r="G31" s="9">
        <v>-900737</v>
      </c>
      <c r="H31" s="38"/>
      <c r="I31" s="9">
        <v>0</v>
      </c>
      <c r="J31" s="137"/>
      <c r="K31" s="9">
        <v>0</v>
      </c>
    </row>
    <row r="32" spans="1:11" ht="18" customHeight="1">
      <c r="A32" s="23" t="s">
        <v>228</v>
      </c>
      <c r="E32" s="9">
        <v>-409778</v>
      </c>
      <c r="F32" s="38"/>
      <c r="G32" s="9">
        <v>-206938</v>
      </c>
      <c r="H32" s="38"/>
      <c r="I32" s="9">
        <v>0</v>
      </c>
      <c r="J32" s="137"/>
      <c r="K32" s="9">
        <v>0</v>
      </c>
    </row>
    <row r="33" spans="1:11" ht="18" customHeight="1">
      <c r="A33" s="23" t="s">
        <v>216</v>
      </c>
      <c r="D33" s="34">
        <v>3</v>
      </c>
      <c r="E33" s="9">
        <v>32041</v>
      </c>
      <c r="F33" s="38"/>
      <c r="G33" s="9">
        <v>-144634</v>
      </c>
      <c r="H33" s="38">
        <v>0</v>
      </c>
      <c r="I33" s="9">
        <v>0</v>
      </c>
      <c r="J33" s="137">
        <v>0</v>
      </c>
      <c r="K33" s="9">
        <v>0</v>
      </c>
    </row>
    <row r="34" spans="1:11" ht="18" customHeight="1">
      <c r="A34" s="23" t="s">
        <v>269</v>
      </c>
      <c r="E34" s="9"/>
      <c r="F34" s="38"/>
      <c r="G34" s="9"/>
      <c r="H34" s="38"/>
      <c r="I34" s="9"/>
      <c r="J34" s="137"/>
      <c r="K34" s="9"/>
    </row>
    <row r="35" spans="1:11" ht="18" customHeight="1">
      <c r="B35" s="23" t="s">
        <v>267</v>
      </c>
      <c r="D35" s="34" t="s">
        <v>235</v>
      </c>
      <c r="E35" s="9">
        <v>179777</v>
      </c>
      <c r="F35" s="38"/>
      <c r="G35" s="9">
        <v>-10125</v>
      </c>
      <c r="H35" s="38"/>
      <c r="I35" s="9">
        <v>0</v>
      </c>
      <c r="J35" s="137"/>
      <c r="K35" s="9">
        <v>0</v>
      </c>
    </row>
    <row r="36" spans="1:11" s="119" customFormat="1" ht="18" customHeight="1">
      <c r="A36" s="119" t="s">
        <v>144</v>
      </c>
      <c r="D36" s="120"/>
      <c r="E36" s="141"/>
      <c r="G36" s="141"/>
      <c r="I36" s="141"/>
      <c r="K36" s="141"/>
    </row>
    <row r="37" spans="1:11" s="119" customFormat="1" ht="18" customHeight="1">
      <c r="B37" s="119" t="s">
        <v>145</v>
      </c>
      <c r="D37" s="120"/>
      <c r="E37" s="99">
        <f>SUM(E31:E35)</f>
        <v>-329445</v>
      </c>
      <c r="F37" s="38"/>
      <c r="G37" s="99">
        <f>SUM(G31:G35)</f>
        <v>-1262434</v>
      </c>
      <c r="H37" s="38"/>
      <c r="I37" s="99">
        <f>SUM(I31:I35)</f>
        <v>0</v>
      </c>
      <c r="J37" s="38"/>
      <c r="K37" s="99">
        <f>SUM(K31:K35)</f>
        <v>0</v>
      </c>
    </row>
    <row r="38" spans="1:11" s="119" customFormat="1" ht="12" customHeight="1">
      <c r="D38" s="120"/>
      <c r="E38" s="33"/>
      <c r="F38" s="38"/>
      <c r="G38" s="33"/>
      <c r="H38" s="38"/>
      <c r="I38" s="33"/>
      <c r="J38" s="38"/>
      <c r="K38" s="33"/>
    </row>
    <row r="39" spans="1:11" s="119" customFormat="1" ht="18" customHeight="1">
      <c r="A39" s="103" t="s">
        <v>146</v>
      </c>
      <c r="D39" s="120"/>
      <c r="E39" s="33"/>
      <c r="F39" s="38"/>
      <c r="G39" s="33"/>
      <c r="H39" s="38"/>
      <c r="I39" s="33"/>
      <c r="J39" s="38"/>
      <c r="K39" s="33"/>
    </row>
    <row r="40" spans="1:11" s="119" customFormat="1" ht="18" customHeight="1">
      <c r="A40" s="118" t="s">
        <v>155</v>
      </c>
      <c r="D40" s="120"/>
      <c r="E40" s="89">
        <v>1748</v>
      </c>
      <c r="F40" s="38"/>
      <c r="G40" s="89">
        <v>0</v>
      </c>
      <c r="H40" s="137"/>
      <c r="I40" s="89">
        <v>0</v>
      </c>
      <c r="J40" s="137"/>
      <c r="K40" s="89">
        <v>0</v>
      </c>
    </row>
    <row r="41" spans="1:11" s="119" customFormat="1" ht="18" customHeight="1">
      <c r="A41" s="23" t="s">
        <v>269</v>
      </c>
      <c r="D41" s="120"/>
      <c r="E41" s="89"/>
      <c r="F41" s="38"/>
      <c r="G41" s="89"/>
      <c r="H41" s="137"/>
      <c r="I41" s="89"/>
      <c r="J41" s="137"/>
      <c r="K41" s="89"/>
    </row>
    <row r="42" spans="1:11" s="119" customFormat="1" ht="18" customHeight="1">
      <c r="A42" s="23"/>
      <c r="B42" s="23" t="s">
        <v>267</v>
      </c>
      <c r="D42" s="34">
        <v>8</v>
      </c>
      <c r="E42" s="89">
        <v>-1018</v>
      </c>
      <c r="F42" s="38"/>
      <c r="G42" s="89">
        <v>0</v>
      </c>
      <c r="H42" s="137"/>
      <c r="I42" s="89">
        <v>0</v>
      </c>
      <c r="J42" s="137"/>
      <c r="K42" s="89">
        <v>0</v>
      </c>
    </row>
    <row r="43" spans="1:11" s="119" customFormat="1" ht="18" customHeight="1">
      <c r="A43" s="119" t="s">
        <v>147</v>
      </c>
      <c r="D43" s="120"/>
      <c r="E43" s="12">
        <f>SUM(E40:E42)</f>
        <v>730</v>
      </c>
      <c r="F43" s="38"/>
      <c r="G43" s="12">
        <f>SUM(G40:G42)</f>
        <v>0</v>
      </c>
      <c r="H43" s="38"/>
      <c r="I43" s="12">
        <f>SUM(I40:I42)</f>
        <v>0</v>
      </c>
      <c r="J43" s="38"/>
      <c r="K43" s="12">
        <f>SUM(K40:K42)</f>
        <v>0</v>
      </c>
    </row>
    <row r="44" spans="1:11" s="119" customFormat="1" ht="18" customHeight="1">
      <c r="A44" s="119" t="s">
        <v>156</v>
      </c>
      <c r="D44" s="120"/>
      <c r="E44" s="13"/>
      <c r="F44" s="38"/>
      <c r="G44" s="13"/>
      <c r="H44" s="38"/>
      <c r="I44" s="13"/>
      <c r="J44" s="38"/>
      <c r="K44" s="13"/>
    </row>
    <row r="45" spans="1:11" s="119" customFormat="1" ht="18" customHeight="1">
      <c r="B45" s="119" t="s">
        <v>191</v>
      </c>
      <c r="D45" s="120"/>
      <c r="E45" s="127">
        <f>E37+E43</f>
        <v>-328715</v>
      </c>
      <c r="F45" s="38"/>
      <c r="G45" s="127">
        <f>G37+G43</f>
        <v>-1262434</v>
      </c>
      <c r="H45" s="38"/>
      <c r="I45" s="127">
        <f>I37+I43</f>
        <v>0</v>
      </c>
      <c r="J45" s="38"/>
      <c r="K45" s="127">
        <f>K37+K43</f>
        <v>0</v>
      </c>
    </row>
    <row r="46" spans="1:11" ht="18" customHeight="1" thickBot="1">
      <c r="A46" s="24" t="s">
        <v>157</v>
      </c>
      <c r="E46" s="128">
        <f>E27+E45</f>
        <v>4591640</v>
      </c>
      <c r="F46" s="38"/>
      <c r="G46" s="128">
        <f>G27+G45</f>
        <v>3935983</v>
      </c>
      <c r="H46" s="13"/>
      <c r="I46" s="128">
        <f>I27+I45</f>
        <v>2234256</v>
      </c>
      <c r="J46" s="168"/>
      <c r="K46" s="128">
        <f>K27+K45</f>
        <v>3151424</v>
      </c>
    </row>
    <row r="47" spans="1:11" ht="12" customHeight="1" thickTop="1"/>
    <row r="48" spans="1:11" ht="18" customHeight="1">
      <c r="A48" s="40" t="s">
        <v>73</v>
      </c>
      <c r="B48" s="72"/>
      <c r="C48" s="72"/>
      <c r="D48" s="41"/>
      <c r="E48" s="42"/>
      <c r="F48" s="164"/>
      <c r="G48" s="42"/>
      <c r="I48" s="42"/>
      <c r="K48" s="42"/>
    </row>
    <row r="49" spans="1:11" ht="18" customHeight="1">
      <c r="A49" s="43"/>
      <c r="B49" s="72" t="s">
        <v>192</v>
      </c>
      <c r="C49" s="72"/>
      <c r="E49" s="9">
        <v>4938990</v>
      </c>
      <c r="F49" s="165"/>
      <c r="G49" s="9">
        <v>5285470</v>
      </c>
      <c r="H49" s="165"/>
      <c r="I49" s="9">
        <v>2234256</v>
      </c>
      <c r="J49" s="165"/>
      <c r="K49" s="9">
        <v>3151424</v>
      </c>
    </row>
    <row r="50" spans="1:11" ht="18" customHeight="1">
      <c r="A50" s="44"/>
      <c r="B50" s="72" t="s">
        <v>34</v>
      </c>
      <c r="C50" s="72"/>
      <c r="E50" s="9">
        <v>-18635</v>
      </c>
      <c r="F50" s="165"/>
      <c r="G50" s="9">
        <v>-87053</v>
      </c>
      <c r="H50" s="165"/>
      <c r="I50" s="9">
        <v>0</v>
      </c>
      <c r="J50" s="165"/>
      <c r="K50" s="9">
        <v>0</v>
      </c>
    </row>
    <row r="51" spans="1:11" ht="18" customHeight="1" thickBot="1">
      <c r="A51" s="73" t="s">
        <v>87</v>
      </c>
      <c r="B51" s="72"/>
      <c r="C51" s="72"/>
      <c r="E51" s="39">
        <f>SUM(E49:E50)</f>
        <v>4920355</v>
      </c>
      <c r="F51" s="165"/>
      <c r="G51" s="39">
        <f>SUM(G49:G50)</f>
        <v>5198417</v>
      </c>
      <c r="H51" s="165"/>
      <c r="I51" s="39">
        <f>SUM(I49:I50)</f>
        <v>2234256</v>
      </c>
      <c r="J51" s="165"/>
      <c r="K51" s="39">
        <f>SUM(K49:K50)</f>
        <v>3151424</v>
      </c>
    </row>
    <row r="52" spans="1:11" ht="12" customHeight="1" thickTop="1"/>
    <row r="53" spans="1:11" ht="18" customHeight="1">
      <c r="A53" s="40" t="s">
        <v>158</v>
      </c>
      <c r="B53" s="72"/>
      <c r="C53" s="72"/>
      <c r="D53" s="41"/>
      <c r="E53" s="42"/>
      <c r="F53" s="164"/>
      <c r="G53" s="42"/>
      <c r="I53" s="42"/>
      <c r="K53" s="42"/>
    </row>
    <row r="54" spans="1:11" ht="18" customHeight="1">
      <c r="A54" s="43"/>
      <c r="B54" s="72" t="s">
        <v>192</v>
      </c>
      <c r="C54" s="72"/>
      <c r="E54" s="9">
        <v>4563686</v>
      </c>
      <c r="F54" s="165"/>
      <c r="G54" s="9">
        <v>4052815</v>
      </c>
      <c r="H54" s="165">
        <v>0</v>
      </c>
      <c r="I54" s="9">
        <v>2234256</v>
      </c>
      <c r="J54" s="165">
        <v>0</v>
      </c>
      <c r="K54" s="9">
        <v>3151424</v>
      </c>
    </row>
    <row r="55" spans="1:11" ht="18" customHeight="1">
      <c r="A55" s="44"/>
      <c r="B55" s="72" t="s">
        <v>34</v>
      </c>
      <c r="C55" s="72"/>
      <c r="E55" s="9">
        <v>27954</v>
      </c>
      <c r="F55" s="164"/>
      <c r="G55" s="9">
        <v>-116832</v>
      </c>
      <c r="I55" s="9">
        <v>0</v>
      </c>
      <c r="K55" s="9">
        <v>0</v>
      </c>
    </row>
    <row r="56" spans="1:11" ht="18" customHeight="1" thickBot="1">
      <c r="A56" s="73" t="s">
        <v>157</v>
      </c>
      <c r="B56" s="72"/>
      <c r="C56" s="72"/>
      <c r="E56" s="39">
        <f>SUM(E54:E55)</f>
        <v>4591640</v>
      </c>
      <c r="F56" s="165"/>
      <c r="G56" s="39">
        <f>SUM(G54:G55)</f>
        <v>3935983</v>
      </c>
      <c r="H56" s="165"/>
      <c r="I56" s="39">
        <f>SUM(I54:I55)</f>
        <v>2234256</v>
      </c>
      <c r="J56" s="165"/>
      <c r="K56" s="39">
        <f>SUM(K54:K55)</f>
        <v>3151424</v>
      </c>
    </row>
    <row r="57" spans="1:11" ht="12" customHeight="1" thickTop="1"/>
    <row r="58" spans="1:11" s="24" customFormat="1" ht="18" customHeight="1" thickBot="1">
      <c r="A58" s="105" t="s">
        <v>118</v>
      </c>
      <c r="D58" s="34" t="s">
        <v>265</v>
      </c>
      <c r="E58" s="102">
        <f>E49/1450000</f>
        <v>3.4062000000000001</v>
      </c>
      <c r="F58" s="166"/>
      <c r="G58" s="102">
        <f>G49/1450000</f>
        <v>3.6451517241379312</v>
      </c>
      <c r="H58" s="166"/>
      <c r="I58" s="102">
        <f>I49/1450000</f>
        <v>1.5408662068965517</v>
      </c>
      <c r="J58" s="166"/>
      <c r="K58" s="102">
        <f>K49/1450000</f>
        <v>2.1733958620689657</v>
      </c>
    </row>
    <row r="59" spans="1:11" ht="18" customHeight="1" thickTop="1"/>
  </sheetData>
  <mergeCells count="9">
    <mergeCell ref="E7:G7"/>
    <mergeCell ref="I7:K7"/>
    <mergeCell ref="E10:K10"/>
    <mergeCell ref="E4:G4"/>
    <mergeCell ref="I4:K4"/>
    <mergeCell ref="E5:G5"/>
    <mergeCell ref="I5:K5"/>
    <mergeCell ref="E6:G6"/>
    <mergeCell ref="I6:K6"/>
  </mergeCells>
  <pageMargins left="0.8" right="0.8" top="0.48" bottom="0.5" header="0.5" footer="0.5"/>
  <pageSetup paperSize="9" scale="73" firstPageNumber="6" fitToHeight="0" orientation="portrait" useFirstPageNumber="1" r:id="rId1"/>
  <headerFooter>
    <oddFooter>&amp;L&amp;"Times New Roman,Regular" The accompanying notes are an integral part of these financial statements.
&amp;C&amp;"Times New Roman,Regular"&amp;P</oddFooter>
  </headerFooter>
  <ignoredErrors>
    <ignoredError sqref="D18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26"/>
  <sheetViews>
    <sheetView zoomScale="85" zoomScaleNormal="85" zoomScaleSheetLayoutView="100" workbookViewId="0">
      <selection activeCell="A24" sqref="A24"/>
    </sheetView>
  </sheetViews>
  <sheetFormatPr defaultColWidth="9.125" defaultRowHeight="20.100000000000001" customHeight="1"/>
  <cols>
    <col min="1" max="2" width="2.375" style="47" customWidth="1"/>
    <col min="3" max="3" width="47.625" style="47" customWidth="1"/>
    <col min="4" max="4" width="5" style="47" bestFit="1" customWidth="1"/>
    <col min="5" max="5" width="0.875" style="47" customWidth="1"/>
    <col min="6" max="6" width="11.625" style="47" customWidth="1"/>
    <col min="7" max="7" width="0.875" style="53" customWidth="1"/>
    <col min="8" max="8" width="11.625" style="47" customWidth="1"/>
    <col min="9" max="9" width="0.875" style="53" customWidth="1"/>
    <col min="10" max="10" width="11.625" style="53" customWidth="1"/>
    <col min="11" max="11" width="0.875" style="53" customWidth="1"/>
    <col min="12" max="12" width="11.625" style="47" customWidth="1"/>
    <col min="13" max="13" width="0.875" style="47" customWidth="1"/>
    <col min="14" max="14" width="14.125" style="47" customWidth="1"/>
    <col min="15" max="15" width="0.875" style="47" customWidth="1"/>
    <col min="16" max="16" width="11.625" style="47" customWidth="1"/>
    <col min="17" max="17" width="0.875" style="47" customWidth="1"/>
    <col min="18" max="18" width="11.625" style="47" customWidth="1"/>
    <col min="19" max="19" width="0.875" style="47" customWidth="1"/>
    <col min="20" max="20" width="14.625" style="47" customWidth="1"/>
    <col min="21" max="21" width="0.875" style="47" customWidth="1"/>
    <col min="22" max="22" width="14.125" style="47" customWidth="1"/>
    <col min="23" max="23" width="0.875" style="47" customWidth="1"/>
    <col min="24" max="24" width="11.625" style="47" customWidth="1"/>
    <col min="25" max="25" width="0.875" style="47" customWidth="1"/>
    <col min="26" max="26" width="11.625" style="47" customWidth="1"/>
    <col min="27" max="27" width="0.875" style="47" customWidth="1"/>
    <col min="28" max="28" width="11.625" style="47" customWidth="1"/>
    <col min="29" max="29" width="0.875" style="47" customWidth="1"/>
    <col min="30" max="30" width="11.625" style="47" customWidth="1"/>
    <col min="31" max="31" width="1.125" style="47" customWidth="1"/>
    <col min="32" max="32" width="11.875" style="49" customWidth="1"/>
    <col min="33" max="33" width="17.625" style="47" bestFit="1" customWidth="1"/>
    <col min="34" max="34" width="0.75" style="47" customWidth="1"/>
    <col min="35" max="35" width="13.125" style="47" customWidth="1"/>
    <col min="36" max="16384" width="9.125" style="47"/>
  </cols>
  <sheetData>
    <row r="1" spans="1:32" ht="20.100000000000001" customHeight="1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60"/>
      <c r="AE1" s="60"/>
      <c r="AF1" s="59"/>
    </row>
    <row r="2" spans="1:32" ht="20.100000000000001" customHeight="1">
      <c r="A2" s="147" t="s">
        <v>124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88"/>
      <c r="AE2" s="88"/>
      <c r="AF2" s="88"/>
    </row>
    <row r="3" spans="1:32" ht="20.100000000000001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88"/>
      <c r="AC3" s="88"/>
      <c r="AD3" s="88"/>
      <c r="AF3" s="47"/>
    </row>
    <row r="4" spans="1:32" ht="20.100000000000001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48"/>
      <c r="L4" s="49"/>
      <c r="M4" s="49"/>
      <c r="N4" s="177" t="s">
        <v>225</v>
      </c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49"/>
      <c r="AA4" s="49"/>
      <c r="AB4" s="49"/>
      <c r="AC4" s="49"/>
      <c r="AD4" s="50"/>
      <c r="AF4" s="47"/>
    </row>
    <row r="5" spans="1:32" ht="20.100000000000001" customHeight="1">
      <c r="A5" s="49"/>
      <c r="B5" s="49"/>
      <c r="C5" s="49"/>
      <c r="D5" s="49"/>
      <c r="E5" s="49"/>
      <c r="F5" s="52"/>
      <c r="G5" s="52"/>
      <c r="H5" s="53"/>
      <c r="J5" s="181" t="s">
        <v>42</v>
      </c>
      <c r="K5" s="181"/>
      <c r="L5" s="181"/>
      <c r="M5" s="54"/>
      <c r="N5" s="181" t="s">
        <v>151</v>
      </c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AA5" s="54"/>
      <c r="AB5" s="54"/>
      <c r="AC5" s="54"/>
      <c r="AD5" s="52"/>
      <c r="AF5" s="47"/>
    </row>
    <row r="6" spans="1:32" ht="20.100000000000001" customHeight="1">
      <c r="A6" s="49"/>
      <c r="B6" s="49"/>
      <c r="C6" s="49"/>
      <c r="D6" s="49"/>
      <c r="E6" s="49"/>
      <c r="F6" s="52"/>
      <c r="G6" s="52"/>
      <c r="H6" s="53"/>
      <c r="J6" s="54"/>
      <c r="K6" s="54"/>
      <c r="L6" s="54"/>
      <c r="M6" s="54"/>
      <c r="N6" s="54"/>
      <c r="O6" s="54"/>
      <c r="P6" s="54"/>
      <c r="Q6" s="54"/>
      <c r="R6" s="54"/>
      <c r="S6" s="54"/>
      <c r="T6" s="54" t="s">
        <v>92</v>
      </c>
      <c r="U6" s="54"/>
      <c r="V6" s="54"/>
      <c r="W6" s="54"/>
      <c r="X6" s="54"/>
      <c r="Y6" s="54"/>
      <c r="Z6" s="54"/>
      <c r="AA6" s="54"/>
      <c r="AB6" s="54"/>
      <c r="AC6" s="54"/>
      <c r="AD6" s="54"/>
      <c r="AF6" s="47"/>
    </row>
    <row r="7" spans="1:32" ht="20.100000000000001" customHeight="1">
      <c r="A7" s="49"/>
      <c r="B7" s="49"/>
      <c r="C7" s="49"/>
      <c r="D7" s="49"/>
      <c r="E7" s="49"/>
      <c r="F7" s="52"/>
      <c r="G7" s="52"/>
      <c r="H7" s="53"/>
      <c r="J7" s="54"/>
      <c r="K7" s="54"/>
      <c r="L7" s="54"/>
      <c r="M7" s="54"/>
      <c r="N7" s="54"/>
      <c r="O7" s="54"/>
      <c r="P7" s="54"/>
      <c r="Q7" s="54"/>
      <c r="R7" s="54"/>
      <c r="S7" s="54"/>
      <c r="T7" s="54" t="s">
        <v>93</v>
      </c>
      <c r="U7" s="54"/>
      <c r="V7" s="54" t="s">
        <v>114</v>
      </c>
      <c r="W7" s="54"/>
      <c r="X7" s="54"/>
      <c r="Y7" s="54"/>
      <c r="Z7" s="54" t="s">
        <v>177</v>
      </c>
      <c r="AA7" s="54"/>
      <c r="AB7" s="54"/>
      <c r="AC7" s="54"/>
      <c r="AD7" s="54"/>
      <c r="AF7" s="47"/>
    </row>
    <row r="8" spans="1:32" ht="20.100000000000001" customHeight="1">
      <c r="A8" s="49"/>
      <c r="B8" s="49"/>
      <c r="C8" s="49"/>
      <c r="D8" s="49"/>
      <c r="E8" s="49"/>
      <c r="F8" s="54" t="s">
        <v>44</v>
      </c>
      <c r="G8" s="54"/>
      <c r="H8" s="54"/>
      <c r="I8" s="54"/>
      <c r="L8" s="53"/>
      <c r="M8" s="53"/>
      <c r="N8" s="54" t="s">
        <v>160</v>
      </c>
      <c r="O8" s="54"/>
      <c r="P8" s="54" t="s">
        <v>164</v>
      </c>
      <c r="Q8" s="54"/>
      <c r="R8" s="54" t="s">
        <v>231</v>
      </c>
      <c r="S8" s="54"/>
      <c r="T8" s="54" t="s">
        <v>178</v>
      </c>
      <c r="U8" s="54"/>
      <c r="V8" s="54" t="s">
        <v>111</v>
      </c>
      <c r="W8" s="54"/>
      <c r="X8" s="51" t="s">
        <v>70</v>
      </c>
      <c r="Z8" s="51" t="s">
        <v>45</v>
      </c>
      <c r="AA8" s="54"/>
      <c r="AB8" s="54" t="s">
        <v>46</v>
      </c>
      <c r="AC8" s="53"/>
      <c r="AD8" s="51"/>
      <c r="AF8" s="47"/>
    </row>
    <row r="9" spans="1:32" ht="20.100000000000001" customHeight="1">
      <c r="A9" s="55"/>
      <c r="B9" s="55"/>
      <c r="C9" s="56"/>
      <c r="D9" s="56"/>
      <c r="E9" s="56"/>
      <c r="F9" s="54" t="s">
        <v>159</v>
      </c>
      <c r="G9" s="54"/>
      <c r="H9" s="51" t="s">
        <v>47</v>
      </c>
      <c r="I9" s="54"/>
      <c r="J9" s="51"/>
      <c r="K9" s="54"/>
      <c r="L9" s="51"/>
      <c r="M9" s="51"/>
      <c r="N9" s="51" t="s">
        <v>243</v>
      </c>
      <c r="O9" s="51"/>
      <c r="P9" s="51" t="s">
        <v>162</v>
      </c>
      <c r="Q9" s="51"/>
      <c r="R9" s="54" t="s">
        <v>232</v>
      </c>
      <c r="S9" s="51"/>
      <c r="T9" s="51" t="s">
        <v>266</v>
      </c>
      <c r="U9" s="51"/>
      <c r="V9" s="51" t="s">
        <v>112</v>
      </c>
      <c r="W9" s="51"/>
      <c r="X9" s="51" t="s">
        <v>165</v>
      </c>
      <c r="Y9" s="51"/>
      <c r="Z9" s="51" t="s">
        <v>48</v>
      </c>
      <c r="AA9" s="51"/>
      <c r="AB9" s="51" t="s">
        <v>49</v>
      </c>
      <c r="AC9" s="51"/>
      <c r="AD9" s="51" t="s">
        <v>43</v>
      </c>
      <c r="AF9" s="47"/>
    </row>
    <row r="10" spans="1:32" ht="20.100000000000001" customHeight="1">
      <c r="A10" s="55"/>
      <c r="B10" s="55"/>
      <c r="C10" s="56"/>
      <c r="D10" s="57" t="s">
        <v>5</v>
      </c>
      <c r="E10" s="56"/>
      <c r="F10" s="54" t="s">
        <v>50</v>
      </c>
      <c r="G10" s="54"/>
      <c r="H10" s="54" t="s">
        <v>51</v>
      </c>
      <c r="I10" s="54"/>
      <c r="J10" s="54" t="s">
        <v>52</v>
      </c>
      <c r="K10" s="54"/>
      <c r="L10" s="54" t="s">
        <v>53</v>
      </c>
      <c r="M10" s="54"/>
      <c r="N10" s="54" t="s">
        <v>161</v>
      </c>
      <c r="O10" s="54"/>
      <c r="P10" s="54" t="s">
        <v>163</v>
      </c>
      <c r="Q10" s="54"/>
      <c r="R10" s="54" t="s">
        <v>233</v>
      </c>
      <c r="S10" s="54"/>
      <c r="T10" s="51" t="s">
        <v>267</v>
      </c>
      <c r="U10" s="54"/>
      <c r="V10" s="54" t="s">
        <v>113</v>
      </c>
      <c r="W10" s="54"/>
      <c r="X10" s="51" t="s">
        <v>166</v>
      </c>
      <c r="Y10" s="51"/>
      <c r="Z10" s="51" t="s">
        <v>167</v>
      </c>
      <c r="AA10" s="54"/>
      <c r="AB10" s="54" t="s">
        <v>54</v>
      </c>
      <c r="AC10" s="54"/>
      <c r="AD10" s="51" t="s">
        <v>55</v>
      </c>
      <c r="AF10" s="47"/>
    </row>
    <row r="11" spans="1:32" ht="20.100000000000001" customHeight="1">
      <c r="A11" s="55"/>
      <c r="B11" s="55"/>
      <c r="C11" s="55"/>
      <c r="D11" s="57"/>
      <c r="E11" s="55"/>
      <c r="F11" s="178" t="s">
        <v>94</v>
      </c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42"/>
      <c r="AD11" s="142"/>
      <c r="AF11" s="47"/>
    </row>
    <row r="12" spans="1:32" ht="20.100000000000001" customHeight="1">
      <c r="A12" s="49" t="s">
        <v>260</v>
      </c>
      <c r="B12" s="49"/>
      <c r="C12" s="49"/>
      <c r="D12" s="57"/>
      <c r="E12" s="4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F12" s="47"/>
    </row>
    <row r="13" spans="1:32" ht="20.100000000000001" customHeight="1">
      <c r="A13" s="49" t="s">
        <v>209</v>
      </c>
      <c r="B13" s="49"/>
      <c r="C13" s="49"/>
      <c r="D13" s="57"/>
      <c r="E13" s="49"/>
      <c r="F13" s="59">
        <v>14500000</v>
      </c>
      <c r="G13" s="59"/>
      <c r="H13" s="59">
        <v>1531778</v>
      </c>
      <c r="I13" s="59"/>
      <c r="J13" s="59">
        <v>1450000</v>
      </c>
      <c r="K13" s="59"/>
      <c r="L13" s="59">
        <v>47375153</v>
      </c>
      <c r="M13" s="59"/>
      <c r="N13" s="59">
        <v>-2698570</v>
      </c>
      <c r="O13" s="59"/>
      <c r="P13" s="59">
        <v>188555</v>
      </c>
      <c r="Q13" s="59"/>
      <c r="R13" s="59">
        <v>0</v>
      </c>
      <c r="S13" s="59"/>
      <c r="T13" s="59">
        <v>-7715</v>
      </c>
      <c r="U13" s="59"/>
      <c r="V13" s="59">
        <v>-17727</v>
      </c>
      <c r="W13" s="59"/>
      <c r="X13" s="59">
        <f>SUM(N13:V13)</f>
        <v>-2535457</v>
      </c>
      <c r="Y13" s="59"/>
      <c r="Z13" s="59">
        <f>F13+H13+J13+L13+X13</f>
        <v>62321474</v>
      </c>
      <c r="AA13" s="59"/>
      <c r="AB13" s="59">
        <v>131294</v>
      </c>
      <c r="AC13" s="59"/>
      <c r="AD13" s="59">
        <f>Z13+AB13</f>
        <v>62452768</v>
      </c>
      <c r="AF13" s="47"/>
    </row>
    <row r="14" spans="1:32" ht="20.100000000000001" customHeight="1">
      <c r="A14" s="47" t="s">
        <v>210</v>
      </c>
      <c r="B14" s="49"/>
      <c r="C14" s="49"/>
      <c r="D14" s="57">
        <v>3</v>
      </c>
      <c r="E14" s="49"/>
      <c r="F14" s="143">
        <v>0</v>
      </c>
      <c r="G14" s="60"/>
      <c r="H14" s="143">
        <v>0</v>
      </c>
      <c r="I14" s="60"/>
      <c r="J14" s="143">
        <v>0</v>
      </c>
      <c r="K14" s="60"/>
      <c r="L14" s="143">
        <v>-3041291</v>
      </c>
      <c r="M14" s="60"/>
      <c r="N14" s="143">
        <v>-2232</v>
      </c>
      <c r="O14" s="60"/>
      <c r="P14" s="143">
        <v>0</v>
      </c>
      <c r="Q14" s="60"/>
      <c r="R14" s="143">
        <v>59584</v>
      </c>
      <c r="S14" s="60"/>
      <c r="T14" s="143">
        <v>-546102</v>
      </c>
      <c r="U14" s="60"/>
      <c r="V14" s="143">
        <v>0</v>
      </c>
      <c r="W14" s="60"/>
      <c r="X14" s="143">
        <f>SUM(N14:V14)</f>
        <v>-488750</v>
      </c>
      <c r="Y14" s="60"/>
      <c r="Z14" s="143">
        <f>F14+H14+J14+L14+X14</f>
        <v>-3530041</v>
      </c>
      <c r="AA14" s="60"/>
      <c r="AB14" s="143">
        <v>-640061</v>
      </c>
      <c r="AC14" s="60"/>
      <c r="AD14" s="143">
        <f>Z14+AB14</f>
        <v>-4170102</v>
      </c>
      <c r="AF14" s="47"/>
    </row>
    <row r="15" spans="1:32" ht="20.100000000000001" customHeight="1">
      <c r="A15" s="49" t="s">
        <v>211</v>
      </c>
      <c r="B15" s="49"/>
      <c r="C15" s="49"/>
      <c r="D15" s="57"/>
      <c r="E15" s="49"/>
      <c r="F15" s="139">
        <f>SUM(F13:F14)</f>
        <v>14500000</v>
      </c>
      <c r="G15" s="59"/>
      <c r="H15" s="139">
        <f>SUM(H13:H14)</f>
        <v>1531778</v>
      </c>
      <c r="I15" s="59"/>
      <c r="J15" s="139">
        <f>SUM(J13:J14)</f>
        <v>1450000</v>
      </c>
      <c r="K15" s="59"/>
      <c r="L15" s="139">
        <f>SUM(L13:L14)</f>
        <v>44333862</v>
      </c>
      <c r="M15" s="59"/>
      <c r="N15" s="139">
        <f>SUM(N13:N14)</f>
        <v>-2700802</v>
      </c>
      <c r="O15" s="59"/>
      <c r="P15" s="139">
        <f>SUM(P13:P14)</f>
        <v>188555</v>
      </c>
      <c r="Q15" s="59"/>
      <c r="R15" s="139">
        <f>SUM(R13:R14)</f>
        <v>59584</v>
      </c>
      <c r="S15" s="59"/>
      <c r="T15" s="139">
        <f>SUM(T13:T14)</f>
        <v>-553817</v>
      </c>
      <c r="U15" s="59"/>
      <c r="V15" s="139">
        <f>SUM(V13:V14)</f>
        <v>-17727</v>
      </c>
      <c r="W15" s="59"/>
      <c r="X15" s="139">
        <f>SUM(X13:X14)</f>
        <v>-3024207</v>
      </c>
      <c r="Y15" s="59"/>
      <c r="Z15" s="139">
        <f>SUM(Z13:Z14)</f>
        <v>58791433</v>
      </c>
      <c r="AA15" s="59"/>
      <c r="AB15" s="139">
        <f>SUM(AB13:AB14)</f>
        <v>-508767</v>
      </c>
      <c r="AC15" s="59"/>
      <c r="AD15" s="139">
        <f>SUM(AD13:AD14)</f>
        <v>58282666</v>
      </c>
      <c r="AF15" s="47"/>
    </row>
    <row r="16" spans="1:32" ht="20.100000000000001" customHeight="1">
      <c r="A16" s="49"/>
      <c r="B16" s="49"/>
      <c r="C16" s="49"/>
      <c r="D16" s="57"/>
      <c r="E16" s="4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F16" s="47"/>
    </row>
    <row r="17" spans="1:32" ht="20.100000000000001" customHeight="1">
      <c r="A17" s="138" t="s">
        <v>208</v>
      </c>
      <c r="B17" s="49"/>
      <c r="C17" s="49"/>
      <c r="D17" s="57">
        <v>19</v>
      </c>
      <c r="E17" s="49"/>
      <c r="F17" s="139">
        <v>0</v>
      </c>
      <c r="G17" s="59"/>
      <c r="H17" s="139">
        <v>0</v>
      </c>
      <c r="I17" s="59"/>
      <c r="J17" s="139">
        <v>0</v>
      </c>
      <c r="K17" s="59"/>
      <c r="L17" s="139">
        <v>-3480000</v>
      </c>
      <c r="M17" s="59"/>
      <c r="N17" s="139">
        <v>0</v>
      </c>
      <c r="O17" s="59"/>
      <c r="P17" s="139">
        <v>0</v>
      </c>
      <c r="Q17" s="59"/>
      <c r="R17" s="139">
        <v>0</v>
      </c>
      <c r="S17" s="59"/>
      <c r="T17" s="139">
        <v>0</v>
      </c>
      <c r="U17" s="59"/>
      <c r="V17" s="139">
        <v>0</v>
      </c>
      <c r="W17" s="59"/>
      <c r="X17" s="139">
        <f>SUM(,R17,N17,P17,T17,V17)</f>
        <v>0</v>
      </c>
      <c r="Y17" s="59"/>
      <c r="Z17" s="139">
        <f>SUM(F17,H17,J17,L17,X17)</f>
        <v>-3480000</v>
      </c>
      <c r="AA17" s="59"/>
      <c r="AB17" s="139">
        <v>0</v>
      </c>
      <c r="AC17" s="59"/>
      <c r="AD17" s="139">
        <f>SUM(Z17,AB17)</f>
        <v>-3480000</v>
      </c>
      <c r="AF17" s="47"/>
    </row>
    <row r="18" spans="1:32" ht="20.100000000000001" customHeight="1">
      <c r="A18" s="49"/>
      <c r="B18" s="49"/>
      <c r="C18" s="49"/>
      <c r="D18" s="57"/>
      <c r="E18" s="4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F18" s="47"/>
    </row>
    <row r="19" spans="1:32" ht="20.100000000000001" customHeight="1">
      <c r="A19" s="49" t="s">
        <v>95</v>
      </c>
      <c r="B19" s="49"/>
      <c r="C19" s="49"/>
      <c r="D19" s="57"/>
      <c r="E19" s="4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F19" s="47"/>
    </row>
    <row r="20" spans="1:32" ht="20.100000000000001" customHeight="1">
      <c r="A20" s="47" t="s">
        <v>193</v>
      </c>
      <c r="D20" s="57"/>
      <c r="F20" s="60">
        <v>0</v>
      </c>
      <c r="G20" s="60"/>
      <c r="H20" s="60">
        <v>0</v>
      </c>
      <c r="I20" s="60"/>
      <c r="J20" s="60">
        <v>0</v>
      </c>
      <c r="K20" s="60"/>
      <c r="L20" s="60">
        <v>5285470</v>
      </c>
      <c r="M20" s="60"/>
      <c r="N20" s="60">
        <v>0</v>
      </c>
      <c r="O20" s="60"/>
      <c r="P20" s="60">
        <v>0</v>
      </c>
      <c r="Q20" s="60"/>
      <c r="R20" s="60">
        <v>0</v>
      </c>
      <c r="S20" s="60"/>
      <c r="T20" s="60">
        <v>0</v>
      </c>
      <c r="U20" s="60"/>
      <c r="V20" s="60">
        <v>0</v>
      </c>
      <c r="W20" s="60"/>
      <c r="X20" s="60">
        <f>SUM(N20:V20)</f>
        <v>0</v>
      </c>
      <c r="Y20" s="60"/>
      <c r="Z20" s="60">
        <f>F20+H20+J20+L20+X20</f>
        <v>5285470</v>
      </c>
      <c r="AA20" s="60"/>
      <c r="AB20" s="60">
        <v>-87053</v>
      </c>
      <c r="AC20" s="60"/>
      <c r="AD20" s="60">
        <f>SUM(Z20:AB20)</f>
        <v>5198417</v>
      </c>
      <c r="AF20" s="47"/>
    </row>
    <row r="21" spans="1:32" ht="20.100000000000001" customHeight="1">
      <c r="A21" s="47" t="s">
        <v>194</v>
      </c>
      <c r="D21" s="57"/>
      <c r="F21" s="60">
        <v>0</v>
      </c>
      <c r="G21" s="60"/>
      <c r="H21" s="60">
        <v>0</v>
      </c>
      <c r="I21" s="60"/>
      <c r="J21" s="60">
        <v>0</v>
      </c>
      <c r="K21" s="60"/>
      <c r="L21" s="60">
        <v>0</v>
      </c>
      <c r="M21" s="60"/>
      <c r="N21" s="60">
        <v>-899885</v>
      </c>
      <c r="O21" s="60"/>
      <c r="P21" s="60">
        <v>-206938</v>
      </c>
      <c r="Q21" s="60"/>
      <c r="R21" s="60">
        <v>-115707</v>
      </c>
      <c r="S21" s="60"/>
      <c r="T21" s="60">
        <v>-10125</v>
      </c>
      <c r="U21" s="60"/>
      <c r="V21" s="60">
        <v>0</v>
      </c>
      <c r="W21" s="60"/>
      <c r="X21" s="60">
        <f>SUM(N21:V21)</f>
        <v>-1232655</v>
      </c>
      <c r="Y21" s="60"/>
      <c r="Z21" s="60">
        <f>F21+H21+J21+L21+X21</f>
        <v>-1232655</v>
      </c>
      <c r="AA21" s="60"/>
      <c r="AB21" s="60">
        <v>-29779</v>
      </c>
      <c r="AC21" s="60"/>
      <c r="AD21" s="60">
        <f>SUM(Z21:AB21)</f>
        <v>-1262434</v>
      </c>
      <c r="AF21" s="47"/>
    </row>
    <row r="22" spans="1:32" ht="19.899999999999999" customHeight="1">
      <c r="A22" s="49" t="s">
        <v>157</v>
      </c>
      <c r="B22" s="49"/>
      <c r="C22" s="49"/>
      <c r="D22" s="57"/>
      <c r="E22" s="49"/>
      <c r="F22" s="70">
        <f t="shared" ref="F22:S22" si="0">SUM(F20:F21)</f>
        <v>0</v>
      </c>
      <c r="G22" s="71">
        <f t="shared" si="0"/>
        <v>0</v>
      </c>
      <c r="H22" s="70">
        <f t="shared" si="0"/>
        <v>0</v>
      </c>
      <c r="I22" s="71">
        <f t="shared" si="0"/>
        <v>0</v>
      </c>
      <c r="J22" s="70">
        <f t="shared" si="0"/>
        <v>0</v>
      </c>
      <c r="K22" s="71">
        <f t="shared" si="0"/>
        <v>0</v>
      </c>
      <c r="L22" s="12">
        <f t="shared" si="0"/>
        <v>5285470</v>
      </c>
      <c r="M22" s="71">
        <f t="shared" si="0"/>
        <v>0</v>
      </c>
      <c r="N22" s="12">
        <f t="shared" ref="N22" si="1">SUM(N20:N21)</f>
        <v>-899885</v>
      </c>
      <c r="O22" s="13"/>
      <c r="P22" s="12">
        <f>SUM(P20:P21)</f>
        <v>-206938</v>
      </c>
      <c r="Q22" s="13"/>
      <c r="R22" s="12">
        <f>SUM(R20:R21)</f>
        <v>-115707</v>
      </c>
      <c r="S22" s="13">
        <f t="shared" si="0"/>
        <v>0</v>
      </c>
      <c r="T22" s="12">
        <f>SUM(T20:T21)</f>
        <v>-10125</v>
      </c>
      <c r="U22" s="13"/>
      <c r="V22" s="12">
        <f>SUM(V20:V21)</f>
        <v>0</v>
      </c>
      <c r="W22" s="13"/>
      <c r="X22" s="12">
        <f>SUM(X20:X21)</f>
        <v>-1232655</v>
      </c>
      <c r="Y22" s="13"/>
      <c r="Z22" s="12">
        <f>F22+H22+J22+L22+X22</f>
        <v>4052815</v>
      </c>
      <c r="AA22" s="71"/>
      <c r="AB22" s="12">
        <f>SUM(AB20:AB21)</f>
        <v>-116832</v>
      </c>
      <c r="AC22" s="13"/>
      <c r="AD22" s="12">
        <f>SUM(AD20:AD21)</f>
        <v>3935983</v>
      </c>
      <c r="AF22" s="47"/>
    </row>
    <row r="23" spans="1:32" ht="20.100000000000001" customHeight="1">
      <c r="C23" s="49"/>
      <c r="D23" s="57"/>
      <c r="E23" s="49"/>
      <c r="F23" s="60"/>
      <c r="G23" s="59"/>
      <c r="H23" s="60"/>
      <c r="I23" s="59"/>
      <c r="J23" s="60"/>
      <c r="K23" s="59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59"/>
      <c r="AF23" s="47"/>
    </row>
    <row r="24" spans="1:32" ht="20.100000000000001" customHeight="1" thickBot="1">
      <c r="A24" s="49" t="s">
        <v>257</v>
      </c>
      <c r="B24" s="49"/>
      <c r="D24" s="57"/>
      <c r="F24" s="63">
        <f>F15+F17+F22</f>
        <v>14500000</v>
      </c>
      <c r="G24" s="59"/>
      <c r="H24" s="63">
        <f>H15+H17+H22</f>
        <v>1531778</v>
      </c>
      <c r="I24" s="59"/>
      <c r="J24" s="63">
        <f>J15+J17+J22</f>
        <v>1450000</v>
      </c>
      <c r="K24" s="59"/>
      <c r="L24" s="63">
        <f>L15+L17+L22</f>
        <v>46139332</v>
      </c>
      <c r="M24" s="59"/>
      <c r="N24" s="63">
        <f>N15+N17+N22</f>
        <v>-3600687</v>
      </c>
      <c r="O24" s="59"/>
      <c r="P24" s="63">
        <f>P15+P17+P22</f>
        <v>-18383</v>
      </c>
      <c r="Q24" s="59"/>
      <c r="R24" s="63">
        <f>R15+R17+R22</f>
        <v>-56123</v>
      </c>
      <c r="S24" s="59"/>
      <c r="T24" s="63">
        <f>T15+T17+T22</f>
        <v>-563942</v>
      </c>
      <c r="U24" s="59"/>
      <c r="V24" s="63">
        <f>V15+V17+V22</f>
        <v>-17727</v>
      </c>
      <c r="W24" s="59"/>
      <c r="X24" s="63">
        <f>X15+X17+X22</f>
        <v>-4256862</v>
      </c>
      <c r="Y24" s="59"/>
      <c r="Z24" s="63">
        <f>Z15+Z17+Z22</f>
        <v>59364248</v>
      </c>
      <c r="AA24" s="59"/>
      <c r="AB24" s="63">
        <f>AB15+AB17+AB22</f>
        <v>-625599</v>
      </c>
      <c r="AC24" s="59"/>
      <c r="AD24" s="63">
        <f>AD15+AD17+AD22</f>
        <v>58738649</v>
      </c>
      <c r="AF24" s="47"/>
    </row>
    <row r="25" spans="1:32" ht="20.100000000000001" customHeight="1" thickTop="1">
      <c r="D25" s="57"/>
    </row>
    <row r="26" spans="1:32" ht="20.100000000000001" customHeight="1">
      <c r="AD26" s="64"/>
    </row>
  </sheetData>
  <mergeCells count="4">
    <mergeCell ref="F11:AB11"/>
    <mergeCell ref="J5:L5"/>
    <mergeCell ref="N4:Y4"/>
    <mergeCell ref="N5:Y5"/>
  </mergeCells>
  <pageMargins left="0.5" right="0.5" top="0.8" bottom="0.5" header="0.5" footer="0.5"/>
  <pageSetup paperSize="9" scale="56" firstPageNumber="7" fitToWidth="0" fitToHeight="0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1"/>
  <sheetViews>
    <sheetView zoomScaleNormal="100" zoomScaleSheetLayoutView="100" workbookViewId="0">
      <selection activeCell="AG30" sqref="AG30"/>
    </sheetView>
  </sheetViews>
  <sheetFormatPr defaultColWidth="9.125" defaultRowHeight="20.100000000000001" customHeight="1"/>
  <cols>
    <col min="1" max="2" width="2.375" style="47" customWidth="1"/>
    <col min="3" max="3" width="47.625" style="47" customWidth="1"/>
    <col min="4" max="4" width="5" style="47" bestFit="1" customWidth="1"/>
    <col min="5" max="5" width="0.875" style="47" customWidth="1"/>
    <col min="6" max="6" width="11.625" style="47" customWidth="1"/>
    <col min="7" max="7" width="0.875" style="53" customWidth="1"/>
    <col min="8" max="8" width="11.625" style="47" customWidth="1"/>
    <col min="9" max="9" width="0.875" style="53" customWidth="1"/>
    <col min="10" max="10" width="11.625" style="53" customWidth="1"/>
    <col min="11" max="11" width="0.875" style="53" customWidth="1"/>
    <col min="12" max="12" width="11.625" style="47" customWidth="1"/>
    <col min="13" max="13" width="0.875" style="47" customWidth="1"/>
    <col min="14" max="14" width="14.125" style="47" customWidth="1"/>
    <col min="15" max="15" width="0.875" style="47" customWidth="1"/>
    <col min="16" max="16" width="11.625" style="47" customWidth="1"/>
    <col min="17" max="17" width="0.875" style="47" customWidth="1"/>
    <col min="18" max="18" width="11.625" style="47" customWidth="1"/>
    <col min="19" max="19" width="0.875" style="47" customWidth="1"/>
    <col min="20" max="20" width="14.625" style="47" customWidth="1"/>
    <col min="21" max="21" width="0.875" style="47" customWidth="1"/>
    <col min="22" max="22" width="14.125" style="47" customWidth="1"/>
    <col min="23" max="23" width="0.875" style="47" customWidth="1"/>
    <col min="24" max="24" width="11.625" style="47" customWidth="1"/>
    <col min="25" max="25" width="0.875" style="47" customWidth="1"/>
    <col min="26" max="26" width="11.625" style="47" customWidth="1"/>
    <col min="27" max="27" width="0.875" style="47" customWidth="1"/>
    <col min="28" max="28" width="11.625" style="47" customWidth="1"/>
    <col min="29" max="29" width="0.875" style="47" customWidth="1"/>
    <col min="30" max="30" width="11.625" style="47" customWidth="1"/>
    <col min="31" max="16384" width="9.125" style="47"/>
  </cols>
  <sheetData>
    <row r="1" spans="1:30" ht="20.100000000000001" customHeight="1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60"/>
    </row>
    <row r="2" spans="1:30" ht="20.100000000000001" customHeight="1">
      <c r="A2" s="147" t="s">
        <v>124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88"/>
    </row>
    <row r="3" spans="1:30" ht="20.100000000000001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88"/>
      <c r="AC3" s="88"/>
      <c r="AD3" s="88"/>
    </row>
    <row r="4" spans="1:30" ht="20.100000000000001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48"/>
      <c r="L4" s="49"/>
      <c r="M4" s="49"/>
      <c r="N4" s="177" t="s">
        <v>225</v>
      </c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49"/>
      <c r="Z4" s="49"/>
      <c r="AA4" s="49"/>
      <c r="AB4" s="49"/>
      <c r="AC4" s="49"/>
      <c r="AD4" s="50"/>
    </row>
    <row r="5" spans="1:30" ht="20.100000000000001" customHeight="1">
      <c r="A5" s="49"/>
      <c r="B5" s="49"/>
      <c r="C5" s="49"/>
      <c r="D5" s="49"/>
      <c r="E5" s="49"/>
      <c r="F5" s="52"/>
      <c r="G5" s="52"/>
      <c r="H5" s="53"/>
      <c r="J5" s="181" t="s">
        <v>42</v>
      </c>
      <c r="K5" s="181"/>
      <c r="L5" s="181"/>
      <c r="M5" s="54"/>
      <c r="N5" s="181" t="s">
        <v>151</v>
      </c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54"/>
      <c r="AA5" s="54"/>
      <c r="AB5" s="54"/>
      <c r="AC5" s="54"/>
      <c r="AD5" s="52"/>
    </row>
    <row r="6" spans="1:30" ht="20.100000000000001" customHeight="1">
      <c r="A6" s="49"/>
      <c r="B6" s="49"/>
      <c r="C6" s="49"/>
      <c r="D6" s="49"/>
      <c r="E6" s="49"/>
      <c r="F6" s="52"/>
      <c r="G6" s="52"/>
      <c r="H6" s="53"/>
      <c r="J6" s="54"/>
      <c r="K6" s="54"/>
      <c r="L6" s="54"/>
      <c r="M6" s="54"/>
      <c r="N6" s="54"/>
      <c r="O6" s="54"/>
      <c r="P6" s="54"/>
      <c r="Q6" s="54"/>
      <c r="R6" s="54"/>
      <c r="S6" s="54"/>
      <c r="T6" s="54" t="s">
        <v>92</v>
      </c>
      <c r="U6" s="54"/>
      <c r="V6" s="54"/>
      <c r="W6" s="54"/>
      <c r="X6" s="54"/>
      <c r="Y6" s="54"/>
      <c r="Z6" s="54"/>
      <c r="AA6" s="54"/>
      <c r="AB6" s="54"/>
      <c r="AC6" s="54"/>
      <c r="AD6" s="54"/>
    </row>
    <row r="7" spans="1:30" ht="20.100000000000001" customHeight="1">
      <c r="A7" s="49"/>
      <c r="B7" s="49"/>
      <c r="C7" s="49"/>
      <c r="D7" s="49"/>
      <c r="E7" s="49"/>
      <c r="F7" s="52"/>
      <c r="G7" s="52"/>
      <c r="H7" s="53"/>
      <c r="J7" s="54"/>
      <c r="K7" s="54"/>
      <c r="L7" s="54"/>
      <c r="M7" s="54"/>
      <c r="N7" s="54"/>
      <c r="O7" s="54"/>
      <c r="P7" s="54"/>
      <c r="Q7" s="54"/>
      <c r="R7" s="54"/>
      <c r="S7" s="54"/>
      <c r="T7" s="54" t="s">
        <v>93</v>
      </c>
      <c r="U7" s="54"/>
      <c r="V7" s="54" t="s">
        <v>238</v>
      </c>
      <c r="W7" s="54"/>
      <c r="X7" s="54"/>
      <c r="Y7" s="54"/>
      <c r="Z7" s="54" t="s">
        <v>177</v>
      </c>
      <c r="AA7" s="54"/>
      <c r="AB7" s="54"/>
      <c r="AC7" s="54"/>
      <c r="AD7" s="54"/>
    </row>
    <row r="8" spans="1:30" ht="20.100000000000001" customHeight="1">
      <c r="A8" s="49"/>
      <c r="B8" s="49"/>
      <c r="C8" s="49"/>
      <c r="D8" s="49"/>
      <c r="E8" s="49"/>
      <c r="F8" s="54" t="s">
        <v>44</v>
      </c>
      <c r="G8" s="54"/>
      <c r="H8" s="54"/>
      <c r="I8" s="54"/>
      <c r="L8" s="53"/>
      <c r="M8" s="53"/>
      <c r="N8" s="54" t="s">
        <v>160</v>
      </c>
      <c r="O8" s="54"/>
      <c r="P8" s="54" t="s">
        <v>164</v>
      </c>
      <c r="Q8" s="54"/>
      <c r="R8" s="54" t="s">
        <v>231</v>
      </c>
      <c r="S8" s="54"/>
      <c r="T8" s="54" t="s">
        <v>178</v>
      </c>
      <c r="U8" s="54"/>
      <c r="V8" s="54" t="s">
        <v>111</v>
      </c>
      <c r="W8" s="54"/>
      <c r="X8" s="51" t="s">
        <v>70</v>
      </c>
      <c r="Z8" s="51" t="s">
        <v>45</v>
      </c>
      <c r="AA8" s="54"/>
      <c r="AB8" s="54" t="s">
        <v>46</v>
      </c>
      <c r="AC8" s="53"/>
      <c r="AD8" s="51"/>
    </row>
    <row r="9" spans="1:30" ht="20.100000000000001" customHeight="1">
      <c r="A9" s="55"/>
      <c r="B9" s="55"/>
      <c r="C9" s="56"/>
      <c r="D9" s="56"/>
      <c r="E9" s="56"/>
      <c r="F9" s="54" t="s">
        <v>159</v>
      </c>
      <c r="G9" s="54"/>
      <c r="H9" s="51" t="s">
        <v>47</v>
      </c>
      <c r="I9" s="54"/>
      <c r="J9" s="51"/>
      <c r="K9" s="54"/>
      <c r="L9" s="51"/>
      <c r="M9" s="51"/>
      <c r="N9" s="51" t="s">
        <v>243</v>
      </c>
      <c r="O9" s="51"/>
      <c r="P9" s="51" t="s">
        <v>162</v>
      </c>
      <c r="Q9" s="51"/>
      <c r="R9" s="51" t="s">
        <v>232</v>
      </c>
      <c r="S9" s="51"/>
      <c r="T9" s="51" t="s">
        <v>266</v>
      </c>
      <c r="U9" s="51"/>
      <c r="V9" s="51" t="s">
        <v>112</v>
      </c>
      <c r="W9" s="51"/>
      <c r="X9" s="51" t="s">
        <v>165</v>
      </c>
      <c r="Y9" s="51"/>
      <c r="Z9" s="51" t="s">
        <v>48</v>
      </c>
      <c r="AA9" s="51"/>
      <c r="AB9" s="51" t="s">
        <v>49</v>
      </c>
      <c r="AC9" s="51"/>
      <c r="AD9" s="51" t="s">
        <v>43</v>
      </c>
    </row>
    <row r="10" spans="1:30" ht="20.100000000000001" customHeight="1">
      <c r="A10" s="55"/>
      <c r="B10" s="55"/>
      <c r="C10" s="56"/>
      <c r="D10" s="57" t="s">
        <v>5</v>
      </c>
      <c r="E10" s="56"/>
      <c r="F10" s="54" t="s">
        <v>50</v>
      </c>
      <c r="G10" s="54"/>
      <c r="H10" s="54" t="s">
        <v>51</v>
      </c>
      <c r="I10" s="54"/>
      <c r="J10" s="54" t="s">
        <v>52</v>
      </c>
      <c r="K10" s="54"/>
      <c r="L10" s="54" t="s">
        <v>53</v>
      </c>
      <c r="M10" s="54"/>
      <c r="N10" s="54" t="s">
        <v>161</v>
      </c>
      <c r="O10" s="54"/>
      <c r="P10" s="54" t="s">
        <v>163</v>
      </c>
      <c r="Q10" s="54"/>
      <c r="R10" s="54" t="s">
        <v>233</v>
      </c>
      <c r="S10" s="54"/>
      <c r="T10" s="51" t="s">
        <v>267</v>
      </c>
      <c r="U10" s="54"/>
      <c r="V10" s="54" t="s">
        <v>113</v>
      </c>
      <c r="W10" s="54"/>
      <c r="X10" s="51" t="s">
        <v>166</v>
      </c>
      <c r="Y10" s="51"/>
      <c r="Z10" s="51" t="s">
        <v>167</v>
      </c>
      <c r="AA10" s="54"/>
      <c r="AB10" s="54" t="s">
        <v>54</v>
      </c>
      <c r="AC10" s="54"/>
      <c r="AD10" s="51" t="s">
        <v>55</v>
      </c>
    </row>
    <row r="11" spans="1:30" ht="20.100000000000001" customHeight="1">
      <c r="A11" s="55"/>
      <c r="B11" s="55"/>
      <c r="C11" s="55"/>
      <c r="D11" s="57"/>
      <c r="E11" s="55"/>
      <c r="F11" s="178" t="s">
        <v>94</v>
      </c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42"/>
    </row>
    <row r="12" spans="1:30" ht="20.100000000000001" customHeight="1">
      <c r="A12" s="49" t="s">
        <v>261</v>
      </c>
      <c r="B12" s="49"/>
      <c r="C12" s="49"/>
      <c r="D12" s="57"/>
      <c r="E12" s="4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</row>
    <row r="13" spans="1:30" ht="20.100000000000001" customHeight="1">
      <c r="A13" s="49" t="s">
        <v>212</v>
      </c>
      <c r="B13" s="49"/>
      <c r="C13" s="49"/>
      <c r="D13" s="57"/>
      <c r="E13" s="49"/>
      <c r="F13" s="59">
        <v>14500000</v>
      </c>
      <c r="G13" s="59"/>
      <c r="H13" s="59">
        <v>1531778</v>
      </c>
      <c r="I13" s="59"/>
      <c r="J13" s="59">
        <v>1450000</v>
      </c>
      <c r="K13" s="59"/>
      <c r="L13" s="59">
        <v>50001853</v>
      </c>
      <c r="M13" s="59"/>
      <c r="N13" s="59">
        <v>-3993602</v>
      </c>
      <c r="O13" s="59"/>
      <c r="P13" s="59">
        <v>-199057</v>
      </c>
      <c r="Q13" s="59"/>
      <c r="R13" s="59">
        <v>0</v>
      </c>
      <c r="S13" s="59"/>
      <c r="T13" s="59">
        <v>-7957</v>
      </c>
      <c r="U13" s="59"/>
      <c r="V13" s="59">
        <v>-17727</v>
      </c>
      <c r="W13" s="59"/>
      <c r="X13" s="59">
        <f>SUM(N13:V13)</f>
        <v>-4218343</v>
      </c>
      <c r="Y13" s="59"/>
      <c r="Z13" s="59">
        <f>F13+H13+J13+L13+X13</f>
        <v>63265288</v>
      </c>
      <c r="AA13" s="59"/>
      <c r="AB13" s="59">
        <v>15890</v>
      </c>
      <c r="AC13" s="59"/>
      <c r="AD13" s="59">
        <f>Z13+AB13</f>
        <v>63281178</v>
      </c>
    </row>
    <row r="14" spans="1:30" ht="20.100000000000001" customHeight="1">
      <c r="A14" s="47" t="s">
        <v>210</v>
      </c>
      <c r="B14" s="49"/>
      <c r="C14" s="49"/>
      <c r="D14" s="57">
        <v>3</v>
      </c>
      <c r="E14" s="49"/>
      <c r="F14" s="143">
        <v>0</v>
      </c>
      <c r="G14" s="60"/>
      <c r="H14" s="143">
        <v>0</v>
      </c>
      <c r="I14" s="60"/>
      <c r="J14" s="143">
        <v>0</v>
      </c>
      <c r="K14" s="60"/>
      <c r="L14" s="143">
        <v>-3109440</v>
      </c>
      <c r="M14" s="60"/>
      <c r="N14" s="143">
        <v>119011</v>
      </c>
      <c r="O14" s="60"/>
      <c r="P14" s="143">
        <v>0</v>
      </c>
      <c r="Q14" s="60"/>
      <c r="R14" s="143">
        <v>-184798</v>
      </c>
      <c r="S14" s="60"/>
      <c r="T14" s="143">
        <v>-406551</v>
      </c>
      <c r="U14" s="60"/>
      <c r="V14" s="143">
        <v>0</v>
      </c>
      <c r="W14" s="60"/>
      <c r="X14" s="143">
        <f>SUM(N14:V14)</f>
        <v>-472338</v>
      </c>
      <c r="Y14" s="60"/>
      <c r="Z14" s="143">
        <f>F14+H14+J14+L14+X14</f>
        <v>-3581778</v>
      </c>
      <c r="AA14" s="60"/>
      <c r="AB14" s="143">
        <v>-689906</v>
      </c>
      <c r="AC14" s="60"/>
      <c r="AD14" s="143">
        <f>Z14+AB14</f>
        <v>-4271684</v>
      </c>
    </row>
    <row r="15" spans="1:30" ht="20.100000000000001" customHeight="1">
      <c r="A15" s="49" t="s">
        <v>213</v>
      </c>
      <c r="B15" s="49"/>
      <c r="C15" s="49"/>
      <c r="D15" s="57"/>
      <c r="E15" s="49"/>
      <c r="F15" s="139">
        <f>SUM(F13:F14)</f>
        <v>14500000</v>
      </c>
      <c r="G15" s="59"/>
      <c r="H15" s="139">
        <f>SUM(H13:H14)</f>
        <v>1531778</v>
      </c>
      <c r="I15" s="59"/>
      <c r="J15" s="139">
        <f>SUM(J13:J14)</f>
        <v>1450000</v>
      </c>
      <c r="K15" s="59"/>
      <c r="L15" s="139">
        <f>SUM(L13:L14)</f>
        <v>46892413</v>
      </c>
      <c r="M15" s="59"/>
      <c r="N15" s="139">
        <f>SUM(N13:N14)</f>
        <v>-3874591</v>
      </c>
      <c r="O15" s="59"/>
      <c r="P15" s="139">
        <f>SUM(P13:P14)</f>
        <v>-199057</v>
      </c>
      <c r="Q15" s="59"/>
      <c r="R15" s="139">
        <f>SUM(R13:R14)</f>
        <v>-184798</v>
      </c>
      <c r="S15" s="59"/>
      <c r="T15" s="139">
        <f>SUM(T13:T14)</f>
        <v>-414508</v>
      </c>
      <c r="U15" s="59"/>
      <c r="V15" s="139">
        <f>SUM(V13:V14)</f>
        <v>-17727</v>
      </c>
      <c r="W15" s="59"/>
      <c r="X15" s="139">
        <f>SUM(X13:X14)</f>
        <v>-4690681</v>
      </c>
      <c r="Y15" s="59"/>
      <c r="Z15" s="139">
        <f>SUM(Z13:Z14)</f>
        <v>59683510</v>
      </c>
      <c r="AA15" s="59"/>
      <c r="AB15" s="139">
        <f>SUM(AB13:AB14)</f>
        <v>-674016</v>
      </c>
      <c r="AC15" s="59"/>
      <c r="AD15" s="139">
        <f>SUM(AD13:AD14)</f>
        <v>59009494</v>
      </c>
    </row>
    <row r="16" spans="1:30" ht="20.100000000000001" customHeight="1">
      <c r="A16" s="49"/>
      <c r="B16" s="49"/>
      <c r="C16" s="49"/>
      <c r="D16" s="57"/>
      <c r="E16" s="4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</row>
    <row r="17" spans="1:30" ht="20.100000000000001" customHeight="1">
      <c r="A17" s="49" t="s">
        <v>244</v>
      </c>
      <c r="B17" s="76"/>
      <c r="C17" s="76"/>
      <c r="D17" s="57"/>
      <c r="E17" s="76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</row>
    <row r="18" spans="1:30" ht="20.100000000000001" customHeight="1">
      <c r="A18" s="76" t="s">
        <v>218</v>
      </c>
      <c r="B18" s="76"/>
      <c r="C18" s="76"/>
      <c r="D18" s="57"/>
      <c r="E18" s="76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</row>
    <row r="19" spans="1:30" s="53" customFormat="1" ht="20.100000000000001" customHeight="1">
      <c r="A19" s="150" t="s">
        <v>217</v>
      </c>
      <c r="D19" s="57">
        <v>19</v>
      </c>
      <c r="F19" s="60">
        <v>0</v>
      </c>
      <c r="G19" s="60"/>
      <c r="H19" s="60">
        <v>0</v>
      </c>
      <c r="I19" s="60"/>
      <c r="J19" s="60">
        <v>0</v>
      </c>
      <c r="K19" s="60"/>
      <c r="L19" s="60">
        <v>-3480000</v>
      </c>
      <c r="M19" s="60"/>
      <c r="N19" s="60">
        <v>0</v>
      </c>
      <c r="O19" s="60"/>
      <c r="P19" s="60">
        <v>0</v>
      </c>
      <c r="Q19" s="60"/>
      <c r="R19" s="60">
        <v>0</v>
      </c>
      <c r="S19" s="60"/>
      <c r="T19" s="60">
        <v>0</v>
      </c>
      <c r="U19" s="60"/>
      <c r="V19" s="60">
        <v>0</v>
      </c>
      <c r="W19" s="60"/>
      <c r="X19" s="60">
        <f>SUM(N19:V19)</f>
        <v>0</v>
      </c>
      <c r="Y19" s="60"/>
      <c r="Z19" s="60">
        <f>SUM(F19,H19,J19,L19,X19)</f>
        <v>-3480000</v>
      </c>
      <c r="AA19" s="60"/>
      <c r="AB19" s="60">
        <v>0</v>
      </c>
      <c r="AC19" s="60"/>
      <c r="AD19" s="60">
        <f>SUM(Z19,AB19)</f>
        <v>-3480000</v>
      </c>
    </row>
    <row r="20" spans="1:30" ht="20.100000000000001" customHeight="1">
      <c r="A20" s="49"/>
      <c r="B20" s="49"/>
      <c r="C20" s="49"/>
      <c r="D20" s="57"/>
      <c r="E20" s="49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</row>
    <row r="21" spans="1:30" ht="20.100000000000001" customHeight="1">
      <c r="A21" s="76" t="s">
        <v>220</v>
      </c>
      <c r="B21" s="49"/>
      <c r="C21" s="49"/>
      <c r="D21" s="57"/>
      <c r="E21" s="49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</row>
    <row r="22" spans="1:30" ht="20.100000000000001" customHeight="1">
      <c r="A22" s="47" t="s">
        <v>221</v>
      </c>
      <c r="D22" s="57">
        <v>4</v>
      </c>
      <c r="F22" s="143">
        <v>0</v>
      </c>
      <c r="G22" s="60"/>
      <c r="H22" s="143">
        <v>0</v>
      </c>
      <c r="I22" s="60"/>
      <c r="J22" s="143">
        <v>0</v>
      </c>
      <c r="K22" s="60"/>
      <c r="L22" s="143">
        <v>-497246</v>
      </c>
      <c r="M22" s="60"/>
      <c r="N22" s="143">
        <v>-492433</v>
      </c>
      <c r="O22" s="60"/>
      <c r="P22" s="143">
        <v>0</v>
      </c>
      <c r="Q22" s="60"/>
      <c r="R22" s="143">
        <v>0</v>
      </c>
      <c r="S22" s="60"/>
      <c r="T22" s="143">
        <v>0</v>
      </c>
      <c r="U22" s="60"/>
      <c r="V22" s="143">
        <v>0</v>
      </c>
      <c r="W22" s="60"/>
      <c r="X22" s="143">
        <f>SUM(N22:V22)</f>
        <v>-492433</v>
      </c>
      <c r="Y22" s="60"/>
      <c r="Z22" s="143">
        <f>SUM(F22,H22,J22,L22,X22)</f>
        <v>-989679</v>
      </c>
      <c r="AA22" s="60"/>
      <c r="AB22" s="143">
        <v>646062</v>
      </c>
      <c r="AC22" s="60"/>
      <c r="AD22" s="143">
        <f>SUM(Z22,AB22)</f>
        <v>-343617</v>
      </c>
    </row>
    <row r="23" spans="1:30" s="49" customFormat="1" ht="20.100000000000001" customHeight="1">
      <c r="A23" s="49" t="s">
        <v>219</v>
      </c>
      <c r="D23" s="144"/>
      <c r="F23" s="139">
        <f>SUM(F19,F22)</f>
        <v>0</v>
      </c>
      <c r="G23" s="59"/>
      <c r="H23" s="139">
        <f>SUM(H19,H22)</f>
        <v>0</v>
      </c>
      <c r="I23" s="59"/>
      <c r="J23" s="139">
        <f>SUM(J19,J22)</f>
        <v>0</v>
      </c>
      <c r="K23" s="59"/>
      <c r="L23" s="139">
        <f>SUM(L19,L22)</f>
        <v>-3977246</v>
      </c>
      <c r="M23" s="59"/>
      <c r="N23" s="139">
        <f>SUM(N19,N22)</f>
        <v>-492433</v>
      </c>
      <c r="O23" s="59"/>
      <c r="P23" s="139">
        <f>SUM(P19,P22)</f>
        <v>0</v>
      </c>
      <c r="Q23" s="59"/>
      <c r="R23" s="139">
        <f>SUM(R19,R22)</f>
        <v>0</v>
      </c>
      <c r="S23" s="59"/>
      <c r="T23" s="139">
        <f>SUM(T19,T22)</f>
        <v>0</v>
      </c>
      <c r="U23" s="59"/>
      <c r="V23" s="139">
        <f>SUM(V19,V22)</f>
        <v>0</v>
      </c>
      <c r="W23" s="59"/>
      <c r="X23" s="139">
        <f>SUM(X19,X22)</f>
        <v>-492433</v>
      </c>
      <c r="Y23" s="59"/>
      <c r="Z23" s="139">
        <f>SUM(Z19,Z22)</f>
        <v>-4469679</v>
      </c>
      <c r="AA23" s="59"/>
      <c r="AB23" s="139">
        <f>SUM(AB19,AB22)</f>
        <v>646062</v>
      </c>
      <c r="AC23" s="59"/>
      <c r="AD23" s="139">
        <f>SUM(AD19,AD22)</f>
        <v>-3823617</v>
      </c>
    </row>
    <row r="24" spans="1:30" ht="20.100000000000001" customHeight="1">
      <c r="A24" s="49"/>
      <c r="B24" s="49"/>
      <c r="C24" s="49"/>
      <c r="D24" s="57"/>
      <c r="E24" s="4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</row>
    <row r="25" spans="1:30" ht="20.100000000000001" customHeight="1">
      <c r="A25" s="49" t="s">
        <v>95</v>
      </c>
      <c r="B25" s="49"/>
      <c r="C25" s="49"/>
      <c r="D25" s="57"/>
      <c r="E25" s="4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</row>
    <row r="26" spans="1:30" ht="20.100000000000001" customHeight="1">
      <c r="A26" s="47" t="s">
        <v>193</v>
      </c>
      <c r="D26" s="57"/>
      <c r="F26" s="60">
        <v>0</v>
      </c>
      <c r="G26" s="60"/>
      <c r="H26" s="60">
        <v>0</v>
      </c>
      <c r="I26" s="60"/>
      <c r="J26" s="60">
        <v>0</v>
      </c>
      <c r="K26" s="60"/>
      <c r="L26" s="60">
        <v>4938990</v>
      </c>
      <c r="M26" s="60"/>
      <c r="N26" s="60">
        <v>0</v>
      </c>
      <c r="O26" s="60"/>
      <c r="P26" s="60">
        <v>0</v>
      </c>
      <c r="Q26" s="60"/>
      <c r="R26" s="60">
        <v>0</v>
      </c>
      <c r="S26" s="60"/>
      <c r="T26" s="60">
        <v>0</v>
      </c>
      <c r="U26" s="60"/>
      <c r="V26" s="60">
        <v>0</v>
      </c>
      <c r="W26" s="60"/>
      <c r="X26" s="60">
        <f>SUM(N26:V26)</f>
        <v>0</v>
      </c>
      <c r="Y26" s="60"/>
      <c r="Z26" s="60">
        <f>F26+H26+J26+L26+X26</f>
        <v>4938990</v>
      </c>
      <c r="AA26" s="60"/>
      <c r="AB26" s="60">
        <v>-18635</v>
      </c>
      <c r="AC26" s="60"/>
      <c r="AD26" s="60">
        <f>SUM(Z26:AB26)</f>
        <v>4920355</v>
      </c>
    </row>
    <row r="27" spans="1:30" ht="20.100000000000001" customHeight="1">
      <c r="A27" s="47" t="s">
        <v>194</v>
      </c>
      <c r="D27" s="57"/>
      <c r="F27" s="60">
        <v>0</v>
      </c>
      <c r="G27" s="60"/>
      <c r="H27" s="60">
        <v>0</v>
      </c>
      <c r="I27" s="60"/>
      <c r="J27" s="60">
        <v>0</v>
      </c>
      <c r="K27" s="60"/>
      <c r="L27" s="60">
        <v>0</v>
      </c>
      <c r="M27" s="60"/>
      <c r="N27" s="60">
        <v>-169404</v>
      </c>
      <c r="O27" s="60"/>
      <c r="P27" s="60">
        <v>-409778</v>
      </c>
      <c r="Q27" s="60"/>
      <c r="R27" s="60">
        <v>23371</v>
      </c>
      <c r="S27" s="60"/>
      <c r="T27" s="60">
        <v>178759</v>
      </c>
      <c r="U27" s="60"/>
      <c r="V27" s="60">
        <v>1748</v>
      </c>
      <c r="W27" s="60"/>
      <c r="X27" s="143">
        <f>SUM(N27:V27)</f>
        <v>-375304</v>
      </c>
      <c r="Y27" s="60"/>
      <c r="Z27" s="60">
        <f>F27+H27+J27+L27+X27</f>
        <v>-375304</v>
      </c>
      <c r="AA27" s="60"/>
      <c r="AB27" s="60">
        <v>46589</v>
      </c>
      <c r="AC27" s="60"/>
      <c r="AD27" s="60">
        <f>SUM(Z27:AB27)</f>
        <v>-328715</v>
      </c>
    </row>
    <row r="28" spans="1:30" ht="20.100000000000001" customHeight="1">
      <c r="A28" s="49" t="s">
        <v>157</v>
      </c>
      <c r="B28" s="49"/>
      <c r="C28" s="49"/>
      <c r="D28" s="57"/>
      <c r="E28" s="49"/>
      <c r="F28" s="70">
        <f t="shared" ref="F28:S28" si="0">SUM(F26:F27)</f>
        <v>0</v>
      </c>
      <c r="G28" s="71">
        <f t="shared" si="0"/>
        <v>0</v>
      </c>
      <c r="H28" s="70">
        <f t="shared" si="0"/>
        <v>0</v>
      </c>
      <c r="I28" s="71">
        <f t="shared" si="0"/>
        <v>0</v>
      </c>
      <c r="J28" s="70">
        <f t="shared" si="0"/>
        <v>0</v>
      </c>
      <c r="K28" s="71">
        <f t="shared" si="0"/>
        <v>0</v>
      </c>
      <c r="L28" s="12">
        <f t="shared" si="0"/>
        <v>4938990</v>
      </c>
      <c r="M28" s="71">
        <f t="shared" si="0"/>
        <v>0</v>
      </c>
      <c r="N28" s="12">
        <f t="shared" ref="N28" si="1">SUM(N26:N27)</f>
        <v>-169404</v>
      </c>
      <c r="O28" s="13"/>
      <c r="P28" s="12">
        <f>SUM(P26:P27)</f>
        <v>-409778</v>
      </c>
      <c r="Q28" s="13"/>
      <c r="R28" s="12">
        <f t="shared" ref="R28" si="2">SUM(R26:R27)</f>
        <v>23371</v>
      </c>
      <c r="S28" s="13">
        <f t="shared" si="0"/>
        <v>0</v>
      </c>
      <c r="T28" s="12">
        <f>SUM(T26:T27)</f>
        <v>178759</v>
      </c>
      <c r="U28" s="13"/>
      <c r="V28" s="12">
        <f>SUM(V26:V27)</f>
        <v>1748</v>
      </c>
      <c r="W28" s="13"/>
      <c r="X28" s="12">
        <f>SUM(X26:X27)</f>
        <v>-375304</v>
      </c>
      <c r="Y28" s="13"/>
      <c r="Z28" s="12">
        <f>SUM(Z26:Z27)</f>
        <v>4563686</v>
      </c>
      <c r="AA28" s="71"/>
      <c r="AB28" s="12">
        <f>SUM(AB26:AB27)</f>
        <v>27954</v>
      </c>
      <c r="AC28" s="13"/>
      <c r="AD28" s="12">
        <f>SUM(AD26:AD27)</f>
        <v>4591640</v>
      </c>
    </row>
    <row r="29" spans="1:30" ht="20.100000000000001" customHeight="1">
      <c r="C29" s="49"/>
      <c r="D29" s="57"/>
      <c r="E29" s="49"/>
      <c r="F29" s="60"/>
      <c r="G29" s="59"/>
      <c r="H29" s="60"/>
      <c r="I29" s="59"/>
      <c r="J29" s="60"/>
      <c r="K29" s="59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59"/>
    </row>
    <row r="30" spans="1:30" ht="20.100000000000001" customHeight="1" thickBot="1">
      <c r="A30" s="49" t="s">
        <v>258</v>
      </c>
      <c r="B30" s="49"/>
      <c r="D30" s="57"/>
      <c r="F30" s="63">
        <f>F15+F23+F28</f>
        <v>14500000</v>
      </c>
      <c r="G30" s="59"/>
      <c r="H30" s="63">
        <f>H15+H23+H28</f>
        <v>1531778</v>
      </c>
      <c r="I30" s="59"/>
      <c r="J30" s="63">
        <f>J15+J23+J28</f>
        <v>1450000</v>
      </c>
      <c r="K30" s="59"/>
      <c r="L30" s="63">
        <f>L15+L23+L28</f>
        <v>47854157</v>
      </c>
      <c r="M30" s="59"/>
      <c r="N30" s="63">
        <f>N15+N23+N28</f>
        <v>-4536428</v>
      </c>
      <c r="O30" s="59"/>
      <c r="P30" s="63">
        <f>P15+P23+P28</f>
        <v>-608835</v>
      </c>
      <c r="Q30" s="59"/>
      <c r="R30" s="63">
        <f>R15+R23+R28</f>
        <v>-161427</v>
      </c>
      <c r="S30" s="59"/>
      <c r="T30" s="63">
        <f>T15+T23+T28</f>
        <v>-235749</v>
      </c>
      <c r="U30" s="59"/>
      <c r="V30" s="63">
        <f>V15+V23+V28</f>
        <v>-15979</v>
      </c>
      <c r="W30" s="59"/>
      <c r="X30" s="63">
        <f>X15+X23+X28</f>
        <v>-5558418</v>
      </c>
      <c r="Y30" s="59"/>
      <c r="Z30" s="63">
        <f>Z15+Z23+Z28</f>
        <v>59777517</v>
      </c>
      <c r="AA30" s="59"/>
      <c r="AB30" s="63">
        <f>AB15+AB23+AB28</f>
        <v>0</v>
      </c>
      <c r="AC30" s="59"/>
      <c r="AD30" s="63">
        <f>AD15+AD23+AD28</f>
        <v>59777517</v>
      </c>
    </row>
    <row r="31" spans="1:30" ht="20.100000000000001" customHeight="1" thickTop="1">
      <c r="D31" s="57"/>
    </row>
  </sheetData>
  <mergeCells count="4">
    <mergeCell ref="J5:L5"/>
    <mergeCell ref="F11:AC11"/>
    <mergeCell ref="N5:X5"/>
    <mergeCell ref="N4:X4"/>
  </mergeCells>
  <pageMargins left="0.5" right="0.5" top="0.8" bottom="0.5" header="0.5" footer="0.5"/>
  <pageSetup paperSize="9" scale="56" firstPageNumber="8" fitToWidth="0" fitToHeight="0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3"/>
  <sheetViews>
    <sheetView zoomScale="85" zoomScaleNormal="85" zoomScaleSheetLayoutView="100" workbookViewId="0">
      <selection activeCell="I16" sqref="I16"/>
    </sheetView>
  </sheetViews>
  <sheetFormatPr defaultColWidth="9.125" defaultRowHeight="20.100000000000001" customHeight="1"/>
  <cols>
    <col min="1" max="2" width="2.375" style="47" customWidth="1"/>
    <col min="3" max="3" width="40.5" style="47" customWidth="1"/>
    <col min="4" max="4" width="1.625" style="47" customWidth="1"/>
    <col min="5" max="5" width="5.5" style="51" customWidth="1"/>
    <col min="6" max="6" width="1.125" style="51" customWidth="1"/>
    <col min="7" max="7" width="12.625" style="47" customWidth="1"/>
    <col min="8" max="8" width="1.125" style="53" customWidth="1"/>
    <col min="9" max="9" width="12.625" style="47" customWidth="1"/>
    <col min="10" max="10" width="1.125" style="53" customWidth="1"/>
    <col min="11" max="11" width="14.625" style="53" customWidth="1"/>
    <col min="12" max="12" width="1.125" style="53" customWidth="1"/>
    <col min="13" max="13" width="12.625" style="47" customWidth="1"/>
    <col min="14" max="14" width="1.125" style="47" customWidth="1"/>
    <col min="15" max="15" width="12.625" style="47" customWidth="1"/>
    <col min="16" max="16" width="1.125" style="47" customWidth="1"/>
    <col min="17" max="17" width="12.625" style="47" customWidth="1"/>
    <col min="18" max="18" width="1.125" style="47" customWidth="1"/>
    <col min="19" max="19" width="12.625" style="47" customWidth="1"/>
    <col min="20" max="16384" width="9.125" style="47"/>
  </cols>
  <sheetData>
    <row r="1" spans="1:19" s="87" customFormat="1" ht="20.100000000000001" customHeight="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</row>
    <row r="2" spans="1:19" s="87" customFormat="1" ht="20.100000000000001" customHeight="1">
      <c r="A2" s="170" t="s">
        <v>124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19" ht="20.100000000000001" customHeight="1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48"/>
      <c r="M3" s="49"/>
      <c r="N3" s="49"/>
      <c r="O3" s="49"/>
      <c r="P3" s="49"/>
      <c r="Q3" s="49"/>
    </row>
    <row r="4" spans="1:19" ht="20.100000000000001" customHeight="1">
      <c r="A4" s="49"/>
      <c r="B4" s="49"/>
      <c r="C4" s="49"/>
      <c r="D4" s="49"/>
      <c r="G4" s="177" t="s">
        <v>56</v>
      </c>
      <c r="H4" s="177"/>
      <c r="I4" s="177"/>
      <c r="J4" s="177"/>
      <c r="K4" s="177"/>
      <c r="L4" s="177"/>
      <c r="M4" s="177"/>
      <c r="N4" s="177"/>
      <c r="O4" s="177"/>
      <c r="P4" s="177"/>
      <c r="Q4" s="177"/>
    </row>
    <row r="5" spans="1:19" ht="20.100000000000001" customHeight="1">
      <c r="A5" s="49"/>
      <c r="B5" s="49"/>
      <c r="C5" s="49"/>
      <c r="D5" s="49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2" t="s">
        <v>168</v>
      </c>
    </row>
    <row r="6" spans="1:19" ht="20.100000000000001" customHeight="1">
      <c r="A6" s="49"/>
      <c r="B6" s="49"/>
      <c r="C6" s="49"/>
      <c r="D6" s="49"/>
      <c r="G6" s="52"/>
      <c r="H6" s="52"/>
      <c r="I6" s="52"/>
      <c r="J6" s="52"/>
      <c r="M6" s="181" t="s">
        <v>42</v>
      </c>
      <c r="N6" s="181"/>
      <c r="O6" s="181"/>
      <c r="P6" s="54"/>
      <c r="Q6" s="134" t="s">
        <v>166</v>
      </c>
      <c r="R6" s="54"/>
      <c r="S6" s="52"/>
    </row>
    <row r="7" spans="1:19" ht="20.100000000000001" customHeight="1">
      <c r="A7" s="49"/>
      <c r="B7" s="49"/>
      <c r="C7" s="49"/>
      <c r="D7" s="49"/>
      <c r="G7" s="52"/>
      <c r="H7" s="52"/>
      <c r="I7" s="52"/>
      <c r="J7" s="52"/>
      <c r="M7" s="135"/>
      <c r="N7" s="135"/>
      <c r="O7" s="135"/>
      <c r="P7" s="54"/>
      <c r="Q7" s="135" t="s">
        <v>114</v>
      </c>
      <c r="R7" s="54"/>
      <c r="S7" s="52"/>
    </row>
    <row r="8" spans="1:19" ht="20.100000000000001" customHeight="1">
      <c r="A8" s="49"/>
      <c r="B8" s="49"/>
      <c r="C8" s="49"/>
      <c r="D8" s="49"/>
      <c r="G8" s="54" t="s">
        <v>44</v>
      </c>
      <c r="H8" s="54"/>
      <c r="I8" s="54"/>
      <c r="J8" s="54"/>
      <c r="K8" s="54" t="s">
        <v>96</v>
      </c>
      <c r="L8" s="54"/>
      <c r="M8" s="53"/>
      <c r="N8" s="53"/>
      <c r="O8" s="53"/>
      <c r="P8" s="53"/>
      <c r="Q8" s="54" t="s">
        <v>111</v>
      </c>
      <c r="R8" s="53"/>
      <c r="S8" s="51"/>
    </row>
    <row r="9" spans="1:19" s="51" customFormat="1" ht="20.100000000000001" customHeight="1">
      <c r="A9" s="55"/>
      <c r="B9" s="55"/>
      <c r="C9" s="56"/>
      <c r="D9" s="56"/>
      <c r="G9" s="54" t="s">
        <v>159</v>
      </c>
      <c r="H9" s="54"/>
      <c r="I9" s="51" t="s">
        <v>47</v>
      </c>
      <c r="J9" s="54"/>
      <c r="K9" s="54" t="s">
        <v>74</v>
      </c>
      <c r="L9" s="54"/>
      <c r="N9" s="54"/>
      <c r="Q9" s="54" t="s">
        <v>112</v>
      </c>
      <c r="S9" s="51" t="s">
        <v>43</v>
      </c>
    </row>
    <row r="10" spans="1:19" s="51" customFormat="1" ht="20.100000000000001" customHeight="1">
      <c r="A10" s="55"/>
      <c r="B10" s="55"/>
      <c r="C10" s="56"/>
      <c r="D10" s="56"/>
      <c r="E10" s="57" t="s">
        <v>5</v>
      </c>
      <c r="F10" s="57"/>
      <c r="G10" s="54" t="s">
        <v>50</v>
      </c>
      <c r="H10" s="54"/>
      <c r="I10" s="54" t="s">
        <v>51</v>
      </c>
      <c r="J10" s="54"/>
      <c r="K10" s="51" t="s">
        <v>97</v>
      </c>
      <c r="L10" s="54"/>
      <c r="M10" s="54" t="s">
        <v>52</v>
      </c>
      <c r="N10" s="54"/>
      <c r="O10" s="54" t="s">
        <v>53</v>
      </c>
      <c r="P10" s="54"/>
      <c r="Q10" s="54" t="s">
        <v>113</v>
      </c>
      <c r="R10" s="54"/>
      <c r="S10" s="51" t="s">
        <v>55</v>
      </c>
    </row>
    <row r="11" spans="1:19" s="51" customFormat="1" ht="20.100000000000001" customHeight="1">
      <c r="A11" s="55"/>
      <c r="B11" s="55"/>
      <c r="C11" s="55"/>
      <c r="D11" s="55"/>
      <c r="E11" s="57"/>
      <c r="F11" s="54"/>
      <c r="G11" s="178" t="s">
        <v>94</v>
      </c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</row>
    <row r="12" spans="1:19" ht="20.100000000000001" customHeight="1">
      <c r="A12" s="49" t="s">
        <v>260</v>
      </c>
      <c r="B12" s="49"/>
      <c r="C12" s="49"/>
      <c r="D12" s="49"/>
      <c r="E12" s="57"/>
      <c r="F12" s="58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20.100000000000001" customHeight="1">
      <c r="A13" s="49" t="s">
        <v>179</v>
      </c>
      <c r="B13" s="49"/>
      <c r="C13" s="49"/>
      <c r="D13" s="49"/>
      <c r="E13" s="57"/>
      <c r="F13" s="58"/>
      <c r="G13" s="59">
        <v>14500000</v>
      </c>
      <c r="H13" s="59">
        <v>0</v>
      </c>
      <c r="I13" s="59">
        <v>1531778</v>
      </c>
      <c r="J13" s="59">
        <v>0</v>
      </c>
      <c r="K13" s="59">
        <v>221309</v>
      </c>
      <c r="L13" s="59">
        <v>0</v>
      </c>
      <c r="M13" s="59">
        <v>1450000</v>
      </c>
      <c r="N13" s="59">
        <v>0</v>
      </c>
      <c r="O13" s="59">
        <v>38235684</v>
      </c>
      <c r="P13" s="59">
        <v>0</v>
      </c>
      <c r="Q13" s="59">
        <v>-22819</v>
      </c>
      <c r="R13" s="59"/>
      <c r="S13" s="59">
        <f>SUM(G13:O13,Q13)</f>
        <v>55915952</v>
      </c>
    </row>
    <row r="14" spans="1:19" ht="20.100000000000001" customHeight="1">
      <c r="A14" s="49"/>
      <c r="B14" s="49"/>
      <c r="C14" s="49"/>
      <c r="D14" s="49"/>
      <c r="E14" s="57"/>
      <c r="F14" s="58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20.100000000000001" customHeight="1">
      <c r="A15" s="138" t="s">
        <v>208</v>
      </c>
      <c r="B15" s="138"/>
      <c r="C15" s="49"/>
      <c r="D15" s="49"/>
      <c r="E15" s="57">
        <v>19</v>
      </c>
      <c r="F15" s="58"/>
      <c r="G15" s="127">
        <v>0</v>
      </c>
      <c r="H15" s="13"/>
      <c r="I15" s="127">
        <v>0</v>
      </c>
      <c r="J15" s="13"/>
      <c r="K15" s="127">
        <v>0</v>
      </c>
      <c r="L15" s="13"/>
      <c r="M15" s="127">
        <v>0</v>
      </c>
      <c r="N15" s="13"/>
      <c r="O15" s="127">
        <v>-3480000</v>
      </c>
      <c r="P15" s="13"/>
      <c r="Q15" s="127">
        <v>0</v>
      </c>
      <c r="R15" s="13"/>
      <c r="S15" s="139">
        <f>SUM(G15,I15,K15,M15,O15,Q15)</f>
        <v>-3480000</v>
      </c>
    </row>
    <row r="16" spans="1:19" ht="20.100000000000001" customHeight="1">
      <c r="A16" s="49"/>
      <c r="B16" s="49"/>
      <c r="C16" s="49"/>
      <c r="D16" s="49"/>
      <c r="E16" s="57"/>
      <c r="F16" s="58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20.100000000000001" customHeight="1">
      <c r="A17" s="49" t="s">
        <v>95</v>
      </c>
      <c r="B17" s="49"/>
      <c r="C17" s="49"/>
      <c r="D17" s="49"/>
      <c r="E17" s="57"/>
      <c r="F17" s="58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 ht="20.100000000000001" customHeight="1">
      <c r="A18" s="47" t="s">
        <v>195</v>
      </c>
      <c r="E18" s="57"/>
      <c r="F18" s="58"/>
      <c r="G18" s="60">
        <v>0</v>
      </c>
      <c r="H18" s="60"/>
      <c r="I18" s="60">
        <v>0</v>
      </c>
      <c r="J18" s="60"/>
      <c r="K18" s="60">
        <v>0</v>
      </c>
      <c r="L18" s="60"/>
      <c r="M18" s="60">
        <v>0</v>
      </c>
      <c r="N18" s="60"/>
      <c r="O18" s="60">
        <v>3151424</v>
      </c>
      <c r="P18" s="60"/>
      <c r="Q18" s="60">
        <v>0</v>
      </c>
      <c r="R18" s="60"/>
      <c r="S18" s="60">
        <f>SUM(G18:O18,Q18)</f>
        <v>3151424</v>
      </c>
    </row>
    <row r="19" spans="1:19" ht="20.100000000000001" customHeight="1">
      <c r="A19" s="47" t="s">
        <v>270</v>
      </c>
      <c r="E19" s="57"/>
      <c r="F19" s="58"/>
      <c r="G19" s="60">
        <v>0</v>
      </c>
      <c r="H19" s="60"/>
      <c r="I19" s="60">
        <v>0</v>
      </c>
      <c r="J19" s="60"/>
      <c r="K19" s="60">
        <v>0</v>
      </c>
      <c r="L19" s="60"/>
      <c r="M19" s="60">
        <v>0</v>
      </c>
      <c r="N19" s="60"/>
      <c r="O19" s="60">
        <v>0</v>
      </c>
      <c r="P19" s="60"/>
      <c r="Q19" s="60">
        <v>0</v>
      </c>
      <c r="R19" s="60"/>
      <c r="S19" s="60">
        <f>SUM(G19:O19,Q19)</f>
        <v>0</v>
      </c>
    </row>
    <row r="20" spans="1:19" ht="20.100000000000001" customHeight="1">
      <c r="A20" s="49" t="s">
        <v>271</v>
      </c>
      <c r="B20" s="49"/>
      <c r="C20" s="49"/>
      <c r="D20" s="49"/>
      <c r="E20" s="57"/>
      <c r="F20" s="58"/>
      <c r="G20" s="61">
        <f>SUM(G18:G19)</f>
        <v>0</v>
      </c>
      <c r="H20" s="59"/>
      <c r="I20" s="61">
        <f>SUM(I18:I19)</f>
        <v>0</v>
      </c>
      <c r="J20" s="59"/>
      <c r="K20" s="61">
        <f>SUM(K18:K19)</f>
        <v>0</v>
      </c>
      <c r="L20" s="59"/>
      <c r="M20" s="61">
        <f>SUM(M18:M19)</f>
        <v>0</v>
      </c>
      <c r="N20" s="59"/>
      <c r="O20" s="61">
        <f>SUM(O18:O19)</f>
        <v>3151424</v>
      </c>
      <c r="P20" s="59"/>
      <c r="Q20" s="61">
        <f>SUM(Q18:Q19)</f>
        <v>0</v>
      </c>
      <c r="R20" s="59"/>
      <c r="S20" s="61">
        <f>SUM(S18:S19)</f>
        <v>3151424</v>
      </c>
    </row>
    <row r="21" spans="1:19" ht="20.100000000000001" customHeight="1">
      <c r="C21" s="49"/>
      <c r="D21" s="49"/>
      <c r="E21" s="57"/>
      <c r="F21" s="62"/>
      <c r="G21" s="60"/>
      <c r="H21" s="59"/>
      <c r="I21" s="59"/>
      <c r="J21" s="59"/>
      <c r="K21" s="60"/>
      <c r="L21" s="59"/>
      <c r="M21" s="60"/>
      <c r="N21" s="59"/>
      <c r="O21" s="60"/>
      <c r="P21" s="60"/>
      <c r="Q21" s="60"/>
      <c r="R21" s="60"/>
      <c r="S21" s="59"/>
    </row>
    <row r="22" spans="1:19" ht="20.100000000000001" customHeight="1" thickBot="1">
      <c r="A22" s="49" t="s">
        <v>257</v>
      </c>
      <c r="B22" s="49"/>
      <c r="E22" s="57"/>
      <c r="G22" s="63">
        <f>G13+G15+G20</f>
        <v>14500000</v>
      </c>
      <c r="H22" s="59"/>
      <c r="I22" s="63">
        <f>I13+I15+I20</f>
        <v>1531778</v>
      </c>
      <c r="J22" s="59"/>
      <c r="K22" s="63">
        <f>K13+K15+K20</f>
        <v>221309</v>
      </c>
      <c r="L22" s="59"/>
      <c r="M22" s="63">
        <f>M13+M15+M20</f>
        <v>1450000</v>
      </c>
      <c r="N22" s="59"/>
      <c r="O22" s="63">
        <f>O13+O15+O20</f>
        <v>37907108</v>
      </c>
      <c r="P22" s="59"/>
      <c r="Q22" s="63">
        <f>Q13+Q15+Q20</f>
        <v>-22819</v>
      </c>
      <c r="R22" s="59"/>
      <c r="S22" s="63">
        <f>S13+S15+S20</f>
        <v>55587376</v>
      </c>
    </row>
    <row r="23" spans="1:19" ht="20.100000000000001" customHeight="1" thickTop="1">
      <c r="E23" s="57"/>
      <c r="I23" s="53"/>
      <c r="K23" s="47"/>
      <c r="M23" s="60"/>
      <c r="N23" s="60"/>
      <c r="O23" s="60"/>
      <c r="P23" s="60"/>
      <c r="Q23" s="60"/>
      <c r="R23" s="60"/>
      <c r="S23" s="49"/>
    </row>
  </sheetData>
  <mergeCells count="5">
    <mergeCell ref="G11:S11"/>
    <mergeCell ref="A1:Q1"/>
    <mergeCell ref="A2:Q2"/>
    <mergeCell ref="G4:Q4"/>
    <mergeCell ref="M6:O6"/>
  </mergeCells>
  <pageMargins left="0.8" right="0.8" top="0.8" bottom="0.5" header="0.5" footer="0.5"/>
  <pageSetup paperSize="9" scale="80" firstPageNumber="9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23"/>
  <sheetViews>
    <sheetView zoomScale="69" zoomScaleNormal="69" zoomScaleSheetLayoutView="100" workbookViewId="0">
      <selection activeCell="V23" sqref="V23"/>
    </sheetView>
  </sheetViews>
  <sheetFormatPr defaultColWidth="9.125" defaultRowHeight="20.100000000000001" customHeight="1"/>
  <cols>
    <col min="1" max="2" width="2.375" style="47" customWidth="1"/>
    <col min="3" max="3" width="40.5" style="47" customWidth="1"/>
    <col min="4" max="4" width="1.625" style="51" customWidth="1"/>
    <col min="5" max="5" width="5.5" style="51" customWidth="1"/>
    <col min="6" max="6" width="1.125" style="51" customWidth="1"/>
    <col min="7" max="7" width="12.625" style="47" customWidth="1"/>
    <col min="8" max="8" width="1.125" style="53" customWidth="1"/>
    <col min="9" max="9" width="12.625" style="47" customWidth="1"/>
    <col min="10" max="10" width="1.125" style="53" customWidth="1"/>
    <col min="11" max="11" width="14.625" style="53" customWidth="1"/>
    <col min="12" max="12" width="1.125" style="53" customWidth="1"/>
    <col min="13" max="13" width="12.625" style="47" customWidth="1"/>
    <col min="14" max="14" width="1.125" style="47" customWidth="1"/>
    <col min="15" max="15" width="12.625" style="47" customWidth="1"/>
    <col min="16" max="16" width="1.125" style="47" customWidth="1"/>
    <col min="17" max="17" width="12.625" style="47" customWidth="1"/>
    <col min="18" max="18" width="1.125" style="47" customWidth="1"/>
    <col min="19" max="19" width="12.625" style="47" customWidth="1"/>
    <col min="20" max="16384" width="9.125" style="47"/>
  </cols>
  <sheetData>
    <row r="1" spans="1:19" s="87" customFormat="1" ht="20.100000000000001" customHeight="1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</row>
    <row r="2" spans="1:19" s="87" customFormat="1" ht="20.100000000000001" customHeight="1">
      <c r="A2" s="170" t="s">
        <v>124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</row>
    <row r="3" spans="1:19" ht="20.100000000000001" customHeight="1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48"/>
      <c r="M3" s="49"/>
      <c r="N3" s="49"/>
      <c r="O3" s="49"/>
      <c r="P3" s="49"/>
      <c r="Q3" s="49"/>
    </row>
    <row r="4" spans="1:19" ht="20.100000000000001" customHeight="1">
      <c r="A4" s="49"/>
      <c r="B4" s="49"/>
      <c r="C4" s="49"/>
      <c r="G4" s="177" t="s">
        <v>56</v>
      </c>
      <c r="H4" s="177"/>
      <c r="I4" s="177"/>
      <c r="J4" s="177"/>
      <c r="K4" s="177"/>
      <c r="L4" s="177"/>
      <c r="M4" s="177"/>
      <c r="N4" s="177"/>
      <c r="O4" s="177"/>
      <c r="P4" s="177"/>
      <c r="Q4" s="177"/>
    </row>
    <row r="5" spans="1:19" ht="20.100000000000001" customHeight="1">
      <c r="A5" s="49"/>
      <c r="B5" s="49"/>
      <c r="C5" s="49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2" t="s">
        <v>168</v>
      </c>
    </row>
    <row r="6" spans="1:19" ht="20.100000000000001" customHeight="1">
      <c r="A6" s="49"/>
      <c r="B6" s="49"/>
      <c r="C6" s="49"/>
      <c r="G6" s="52"/>
      <c r="H6" s="52"/>
      <c r="I6" s="52"/>
      <c r="J6" s="52"/>
      <c r="M6" s="181" t="s">
        <v>42</v>
      </c>
      <c r="N6" s="181"/>
      <c r="O6" s="181"/>
      <c r="P6" s="54"/>
      <c r="Q6" s="134" t="s">
        <v>166</v>
      </c>
      <c r="R6" s="54"/>
      <c r="S6" s="52"/>
    </row>
    <row r="7" spans="1:19" ht="20.100000000000001" customHeight="1">
      <c r="A7" s="49"/>
      <c r="B7" s="49"/>
      <c r="C7" s="49"/>
      <c r="G7" s="52"/>
      <c r="H7" s="52"/>
      <c r="I7" s="52"/>
      <c r="J7" s="52"/>
      <c r="M7" s="135"/>
      <c r="N7" s="135"/>
      <c r="O7" s="135"/>
      <c r="P7" s="54"/>
      <c r="Q7" s="135" t="s">
        <v>114</v>
      </c>
      <c r="R7" s="54"/>
      <c r="S7" s="52"/>
    </row>
    <row r="8" spans="1:19" ht="20.100000000000001" customHeight="1">
      <c r="A8" s="49"/>
      <c r="B8" s="49"/>
      <c r="C8" s="49"/>
      <c r="G8" s="54" t="s">
        <v>44</v>
      </c>
      <c r="H8" s="54"/>
      <c r="I8" s="54"/>
      <c r="J8" s="54"/>
      <c r="K8" s="54" t="s">
        <v>96</v>
      </c>
      <c r="L8" s="54"/>
      <c r="M8" s="53"/>
      <c r="N8" s="53"/>
      <c r="O8" s="53"/>
      <c r="P8" s="53"/>
      <c r="Q8" s="54" t="s">
        <v>111</v>
      </c>
      <c r="R8" s="53"/>
      <c r="S8" s="51"/>
    </row>
    <row r="9" spans="1:19" s="51" customFormat="1" ht="20.100000000000001" customHeight="1">
      <c r="A9" s="55"/>
      <c r="B9" s="55"/>
      <c r="C9" s="56"/>
      <c r="G9" s="54" t="s">
        <v>159</v>
      </c>
      <c r="H9" s="54"/>
      <c r="I9" s="51" t="s">
        <v>47</v>
      </c>
      <c r="J9" s="54"/>
      <c r="K9" s="54" t="s">
        <v>74</v>
      </c>
      <c r="L9" s="54"/>
      <c r="N9" s="54"/>
      <c r="Q9" s="54" t="s">
        <v>112</v>
      </c>
      <c r="S9" s="51" t="s">
        <v>43</v>
      </c>
    </row>
    <row r="10" spans="1:19" s="51" customFormat="1" ht="20.100000000000001" customHeight="1">
      <c r="A10" s="55"/>
      <c r="B10" s="55"/>
      <c r="C10" s="56"/>
      <c r="D10" s="57"/>
      <c r="E10" s="57" t="s">
        <v>5</v>
      </c>
      <c r="F10" s="57"/>
      <c r="G10" s="54" t="s">
        <v>50</v>
      </c>
      <c r="H10" s="54"/>
      <c r="I10" s="54" t="s">
        <v>51</v>
      </c>
      <c r="J10" s="54"/>
      <c r="K10" s="51" t="s">
        <v>97</v>
      </c>
      <c r="L10" s="54"/>
      <c r="M10" s="54" t="s">
        <v>52</v>
      </c>
      <c r="N10" s="54"/>
      <c r="O10" s="54" t="s">
        <v>53</v>
      </c>
      <c r="P10" s="54"/>
      <c r="Q10" s="54" t="s">
        <v>113</v>
      </c>
      <c r="R10" s="54"/>
      <c r="S10" s="51" t="s">
        <v>55</v>
      </c>
    </row>
    <row r="11" spans="1:19" s="51" customFormat="1" ht="20.100000000000001" customHeight="1">
      <c r="A11" s="55"/>
      <c r="B11" s="55"/>
      <c r="C11" s="55"/>
      <c r="D11" s="54"/>
      <c r="E11" s="57"/>
      <c r="F11" s="54"/>
      <c r="G11" s="178" t="s">
        <v>94</v>
      </c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</row>
    <row r="12" spans="1:19" ht="20.100000000000001" customHeight="1">
      <c r="A12" s="49" t="s">
        <v>261</v>
      </c>
      <c r="B12" s="49"/>
      <c r="C12" s="49"/>
      <c r="D12" s="58"/>
      <c r="E12" s="57"/>
      <c r="F12" s="58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20.100000000000001" customHeight="1">
      <c r="A13" s="49" t="s">
        <v>142</v>
      </c>
      <c r="B13" s="49"/>
      <c r="C13" s="49"/>
      <c r="D13" s="58"/>
      <c r="E13" s="57"/>
      <c r="F13" s="58"/>
      <c r="G13" s="59">
        <v>14500000</v>
      </c>
      <c r="H13" s="59"/>
      <c r="I13" s="59">
        <v>1531778</v>
      </c>
      <c r="J13" s="59"/>
      <c r="K13" s="59">
        <v>221309</v>
      </c>
      <c r="L13" s="59"/>
      <c r="M13" s="59">
        <v>1450000</v>
      </c>
      <c r="N13" s="59"/>
      <c r="O13" s="59">
        <v>38922147</v>
      </c>
      <c r="P13" s="59"/>
      <c r="Q13" s="59">
        <v>-22819</v>
      </c>
      <c r="R13" s="59"/>
      <c r="S13" s="59">
        <f>SUM(G13:O13,Q13)</f>
        <v>56602415</v>
      </c>
    </row>
    <row r="14" spans="1:19" ht="20.100000000000001" customHeight="1">
      <c r="A14" s="49"/>
      <c r="B14" s="49"/>
      <c r="C14" s="49"/>
      <c r="D14" s="58"/>
      <c r="E14" s="57"/>
      <c r="F14" s="58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20.100000000000001" customHeight="1">
      <c r="A15" s="138" t="s">
        <v>208</v>
      </c>
      <c r="B15" s="138"/>
      <c r="C15" s="49"/>
      <c r="D15" s="58"/>
      <c r="E15" s="57">
        <v>19</v>
      </c>
      <c r="F15" s="58"/>
      <c r="G15" s="127">
        <v>0</v>
      </c>
      <c r="H15" s="13"/>
      <c r="I15" s="127">
        <v>0</v>
      </c>
      <c r="J15" s="13"/>
      <c r="K15" s="127">
        <v>0</v>
      </c>
      <c r="L15" s="13"/>
      <c r="M15" s="127">
        <v>0</v>
      </c>
      <c r="N15" s="13"/>
      <c r="O15" s="127">
        <v>-3480000</v>
      </c>
      <c r="P15" s="13"/>
      <c r="Q15" s="127">
        <v>0</v>
      </c>
      <c r="R15" s="13"/>
      <c r="S15" s="139">
        <f>SUM(G15,I15,K15,M15,O15,Q15)</f>
        <v>-3480000</v>
      </c>
    </row>
    <row r="16" spans="1:19" ht="20.100000000000001" customHeight="1">
      <c r="A16" s="138"/>
      <c r="B16" s="138"/>
      <c r="C16" s="49"/>
      <c r="D16" s="58"/>
      <c r="E16" s="57"/>
      <c r="F16" s="58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59"/>
    </row>
    <row r="17" spans="1:19" ht="20.100000000000001" customHeight="1">
      <c r="A17" s="49" t="s">
        <v>95</v>
      </c>
      <c r="B17" s="49"/>
      <c r="C17" s="49"/>
      <c r="D17" s="58"/>
      <c r="E17" s="57"/>
      <c r="F17" s="58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 ht="20.100000000000001" customHeight="1">
      <c r="A18" s="47" t="s">
        <v>195</v>
      </c>
      <c r="D18" s="58"/>
      <c r="E18" s="57"/>
      <c r="F18" s="58"/>
      <c r="G18" s="60">
        <v>0</v>
      </c>
      <c r="H18" s="60"/>
      <c r="I18" s="60">
        <v>0</v>
      </c>
      <c r="J18" s="60"/>
      <c r="K18" s="60">
        <v>0</v>
      </c>
      <c r="L18" s="60"/>
      <c r="M18" s="60">
        <v>0</v>
      </c>
      <c r="N18" s="60"/>
      <c r="O18" s="60">
        <v>2234256</v>
      </c>
      <c r="P18" s="60"/>
      <c r="Q18" s="60">
        <v>0</v>
      </c>
      <c r="R18" s="60"/>
      <c r="S18" s="60">
        <f>SUM(G18:O18,Q18)</f>
        <v>2234256</v>
      </c>
    </row>
    <row r="19" spans="1:19" ht="20.100000000000001" customHeight="1">
      <c r="A19" s="47" t="s">
        <v>270</v>
      </c>
      <c r="D19" s="58"/>
      <c r="E19" s="57"/>
      <c r="F19" s="58"/>
      <c r="G19" s="60">
        <v>0</v>
      </c>
      <c r="H19" s="60"/>
      <c r="I19" s="60">
        <v>0</v>
      </c>
      <c r="J19" s="60"/>
      <c r="K19" s="60">
        <v>0</v>
      </c>
      <c r="L19" s="60"/>
      <c r="M19" s="60">
        <v>0</v>
      </c>
      <c r="N19" s="60"/>
      <c r="O19" s="60">
        <v>0</v>
      </c>
      <c r="P19" s="60"/>
      <c r="Q19" s="60">
        <v>0</v>
      </c>
      <c r="R19" s="60"/>
      <c r="S19" s="60">
        <f>SUM(G19:O19,Q19)</f>
        <v>0</v>
      </c>
    </row>
    <row r="20" spans="1:19" ht="20.100000000000001" customHeight="1">
      <c r="A20" s="49" t="s">
        <v>271</v>
      </c>
      <c r="B20" s="49"/>
      <c r="C20" s="49"/>
      <c r="D20" s="58"/>
      <c r="E20" s="57"/>
      <c r="F20" s="58"/>
      <c r="G20" s="61">
        <f>SUM(G18:G19)</f>
        <v>0</v>
      </c>
      <c r="H20" s="59"/>
      <c r="I20" s="61">
        <f>SUM(I18:I19)</f>
        <v>0</v>
      </c>
      <c r="J20" s="59"/>
      <c r="K20" s="61">
        <f>SUM(K18:K19)</f>
        <v>0</v>
      </c>
      <c r="L20" s="59"/>
      <c r="M20" s="61">
        <f>SUM(M18:M19)</f>
        <v>0</v>
      </c>
      <c r="N20" s="59"/>
      <c r="O20" s="61">
        <f>SUM(O18:O19)</f>
        <v>2234256</v>
      </c>
      <c r="P20" s="59"/>
      <c r="Q20" s="61">
        <f>SUM(Q18:Q19)</f>
        <v>0</v>
      </c>
      <c r="R20" s="59"/>
      <c r="S20" s="61">
        <f>SUM(S18:S19)</f>
        <v>2234256</v>
      </c>
    </row>
    <row r="21" spans="1:19" ht="20.100000000000001" customHeight="1">
      <c r="C21" s="49"/>
      <c r="D21" s="62"/>
      <c r="E21" s="57"/>
      <c r="F21" s="62"/>
      <c r="G21" s="60"/>
      <c r="H21" s="59"/>
      <c r="I21" s="59"/>
      <c r="J21" s="59"/>
      <c r="K21" s="60"/>
      <c r="L21" s="59"/>
      <c r="M21" s="60"/>
      <c r="N21" s="59"/>
      <c r="O21" s="60"/>
      <c r="P21" s="60"/>
      <c r="Q21" s="60"/>
      <c r="R21" s="60"/>
      <c r="S21" s="59"/>
    </row>
    <row r="22" spans="1:19" ht="20.100000000000001" customHeight="1" thickBot="1">
      <c r="A22" s="49" t="s">
        <v>258</v>
      </c>
      <c r="B22" s="49"/>
      <c r="E22" s="57"/>
      <c r="G22" s="63">
        <f>G13+G15+G20</f>
        <v>14500000</v>
      </c>
      <c r="H22" s="59"/>
      <c r="I22" s="63">
        <f>I13+I15+I20</f>
        <v>1531778</v>
      </c>
      <c r="J22" s="59"/>
      <c r="K22" s="63">
        <f>K13+K15+K20</f>
        <v>221309</v>
      </c>
      <c r="L22" s="59"/>
      <c r="M22" s="63">
        <f>M13+M15+M20</f>
        <v>1450000</v>
      </c>
      <c r="N22" s="59"/>
      <c r="O22" s="63">
        <f>O13+O15+O20</f>
        <v>37676403</v>
      </c>
      <c r="P22" s="59"/>
      <c r="Q22" s="63">
        <f>Q13+Q15+Q20</f>
        <v>-22819</v>
      </c>
      <c r="R22" s="59"/>
      <c r="S22" s="63">
        <f>S13+S15+S20</f>
        <v>55356671</v>
      </c>
    </row>
    <row r="23" spans="1:19" ht="20.100000000000001" customHeight="1" thickTop="1">
      <c r="I23" s="53"/>
      <c r="K23" s="47"/>
      <c r="M23" s="60"/>
      <c r="N23" s="60"/>
      <c r="O23" s="60"/>
      <c r="P23" s="60"/>
      <c r="Q23" s="60"/>
      <c r="R23" s="60"/>
      <c r="S23" s="49"/>
    </row>
  </sheetData>
  <mergeCells count="5">
    <mergeCell ref="M6:O6"/>
    <mergeCell ref="A1:Q1"/>
    <mergeCell ref="A2:Q2"/>
    <mergeCell ref="G4:Q4"/>
    <mergeCell ref="G11:S11"/>
  </mergeCells>
  <pageMargins left="0.8" right="0.8" top="0.8" bottom="0.5" header="0.5" footer="0.5"/>
  <pageSetup paperSize="9" scale="80" firstPageNumber="10" orientation="landscape" useFirstPageNumber="1" r:id="rId1"/>
  <headerFooter>
    <oddFooter>&amp;L&amp;"Times New Roman,Regular" The accompanying notes are an integral part of these financial statements.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02"/>
  <sheetViews>
    <sheetView zoomScale="85" zoomScaleNormal="85" zoomScaleSheetLayoutView="100" workbookViewId="0">
      <selection activeCell="D103" sqref="D103"/>
    </sheetView>
  </sheetViews>
  <sheetFormatPr defaultColWidth="9.125" defaultRowHeight="18" customHeight="1"/>
  <cols>
    <col min="1" max="1" width="2.5" style="47" customWidth="1"/>
    <col min="2" max="2" width="2.75" style="47" customWidth="1"/>
    <col min="3" max="3" width="42.625" style="47" customWidth="1"/>
    <col min="4" max="4" width="5.625" style="62" customWidth="1"/>
    <col min="5" max="5" width="12" style="78" customWidth="1"/>
    <col min="6" max="6" width="1.125" style="47" customWidth="1"/>
    <col min="7" max="7" width="11.25" style="78" customWidth="1"/>
    <col min="8" max="8" width="1.125" style="51" customWidth="1"/>
    <col min="9" max="9" width="11" style="78" customWidth="1"/>
    <col min="10" max="10" width="1.125" style="47" customWidth="1"/>
    <col min="11" max="11" width="11" style="78" customWidth="1"/>
    <col min="12" max="16384" width="9.125" style="47"/>
  </cols>
  <sheetData>
    <row r="1" spans="1:11" s="106" customFormat="1" ht="18" customHeight="1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s="106" customFormat="1" ht="18" customHeight="1">
      <c r="A2" s="170" t="s">
        <v>125</v>
      </c>
      <c r="B2" s="170"/>
      <c r="C2" s="170"/>
      <c r="D2" s="170"/>
      <c r="E2" s="170"/>
      <c r="F2" s="170"/>
      <c r="G2" s="170"/>
      <c r="H2" s="170"/>
      <c r="I2" s="170"/>
      <c r="J2" s="170"/>
      <c r="K2" s="147"/>
    </row>
    <row r="3" spans="1:11" ht="12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ht="18" customHeight="1">
      <c r="A4" s="49"/>
      <c r="B4" s="49"/>
      <c r="C4" s="49"/>
      <c r="D4" s="108"/>
      <c r="E4" s="177" t="s">
        <v>1</v>
      </c>
      <c r="F4" s="177"/>
      <c r="G4" s="177"/>
      <c r="H4" s="75"/>
      <c r="I4" s="177" t="s">
        <v>2</v>
      </c>
      <c r="J4" s="177"/>
      <c r="K4" s="177"/>
    </row>
    <row r="5" spans="1:11" ht="18" customHeight="1">
      <c r="A5" s="49"/>
      <c r="C5" s="49"/>
      <c r="D5" s="109"/>
      <c r="E5" s="177" t="s">
        <v>3</v>
      </c>
      <c r="F5" s="177"/>
      <c r="G5" s="177"/>
      <c r="H5" s="52"/>
      <c r="I5" s="177" t="s">
        <v>3</v>
      </c>
      <c r="J5" s="177"/>
      <c r="K5" s="177"/>
    </row>
    <row r="6" spans="1:11" s="67" customFormat="1" ht="18" customHeight="1">
      <c r="A6" s="43"/>
      <c r="C6" s="43"/>
      <c r="D6" s="110"/>
      <c r="E6" s="179" t="s">
        <v>259</v>
      </c>
      <c r="F6" s="179"/>
      <c r="G6" s="179"/>
      <c r="H6" s="69"/>
      <c r="I6" s="179" t="s">
        <v>259</v>
      </c>
      <c r="J6" s="179"/>
      <c r="K6" s="179"/>
    </row>
    <row r="7" spans="1:11" ht="18" customHeight="1">
      <c r="A7" s="49"/>
      <c r="C7" s="49"/>
      <c r="D7" s="6"/>
      <c r="E7" s="183" t="s">
        <v>256</v>
      </c>
      <c r="F7" s="184"/>
      <c r="G7" s="184"/>
      <c r="H7" s="5"/>
      <c r="I7" s="183" t="s">
        <v>256</v>
      </c>
      <c r="J7" s="184"/>
      <c r="K7" s="184"/>
    </row>
    <row r="8" spans="1:11" ht="18" customHeight="1">
      <c r="A8" s="49"/>
      <c r="C8" s="49"/>
      <c r="D8" s="6" t="s">
        <v>5</v>
      </c>
      <c r="E8" s="100" t="s">
        <v>136</v>
      </c>
      <c r="F8" s="5"/>
      <c r="G8" s="100" t="s">
        <v>83</v>
      </c>
      <c r="H8" s="149"/>
      <c r="I8" s="100" t="s">
        <v>136</v>
      </c>
      <c r="J8" s="5"/>
      <c r="K8" s="100" t="s">
        <v>83</v>
      </c>
    </row>
    <row r="9" spans="1:11" ht="18" customHeight="1">
      <c r="A9" s="49"/>
      <c r="C9" s="49"/>
      <c r="D9" s="6"/>
      <c r="E9" s="100"/>
      <c r="F9" s="5"/>
      <c r="G9" s="100" t="s">
        <v>206</v>
      </c>
      <c r="H9" s="149"/>
      <c r="I9" s="100"/>
      <c r="J9" s="5"/>
      <c r="K9" s="100"/>
    </row>
    <row r="10" spans="1:11" s="53" customFormat="1" ht="18" customHeight="1">
      <c r="A10" s="48"/>
      <c r="C10" s="48"/>
      <c r="D10" s="109"/>
      <c r="E10" s="178" t="s">
        <v>88</v>
      </c>
      <c r="F10" s="178"/>
      <c r="G10" s="178"/>
      <c r="H10" s="178"/>
      <c r="I10" s="178"/>
      <c r="J10" s="178"/>
      <c r="K10" s="178"/>
    </row>
    <row r="11" spans="1:11" ht="18" customHeight="1">
      <c r="A11" s="76" t="s">
        <v>57</v>
      </c>
      <c r="D11" s="111"/>
      <c r="E11" s="64"/>
      <c r="F11" s="9"/>
      <c r="G11" s="64"/>
      <c r="H11" s="9"/>
      <c r="I11" s="77"/>
      <c r="J11" s="9"/>
      <c r="K11" s="77"/>
    </row>
    <row r="12" spans="1:11" ht="18" customHeight="1">
      <c r="A12" s="47" t="s">
        <v>87</v>
      </c>
      <c r="D12" s="151"/>
      <c r="E12" s="78">
        <v>4920355</v>
      </c>
      <c r="F12" s="64"/>
      <c r="G12" s="78">
        <v>5198417</v>
      </c>
      <c r="H12" s="112"/>
      <c r="I12" s="78">
        <v>2234256</v>
      </c>
      <c r="J12" s="64"/>
      <c r="K12" s="78">
        <v>3151424</v>
      </c>
    </row>
    <row r="13" spans="1:11" ht="18" customHeight="1">
      <c r="A13" s="65" t="s">
        <v>126</v>
      </c>
      <c r="F13" s="64"/>
      <c r="H13" s="80"/>
      <c r="J13" s="64"/>
    </row>
    <row r="14" spans="1:11" ht="18" customHeight="1">
      <c r="A14" s="1" t="s">
        <v>227</v>
      </c>
      <c r="D14" s="62">
        <v>3</v>
      </c>
      <c r="E14" s="78">
        <v>650279</v>
      </c>
      <c r="F14" s="60"/>
      <c r="G14" s="78">
        <v>744967</v>
      </c>
      <c r="H14" s="113"/>
      <c r="I14" s="81">
        <v>1438</v>
      </c>
      <c r="J14" s="60"/>
      <c r="K14" s="81">
        <v>613</v>
      </c>
    </row>
    <row r="15" spans="1:11" ht="18" customHeight="1">
      <c r="A15" s="1" t="s">
        <v>40</v>
      </c>
      <c r="D15" s="62" t="s">
        <v>241</v>
      </c>
      <c r="E15" s="78">
        <v>823938</v>
      </c>
      <c r="F15" s="64"/>
      <c r="G15" s="78">
        <v>1272108</v>
      </c>
      <c r="H15" s="80"/>
      <c r="I15" s="78">
        <v>0</v>
      </c>
      <c r="J15" s="64"/>
      <c r="K15" s="78">
        <v>35967</v>
      </c>
    </row>
    <row r="16" spans="1:11" ht="18" customHeight="1">
      <c r="A16" s="1" t="s">
        <v>201</v>
      </c>
      <c r="D16" s="62" t="s">
        <v>246</v>
      </c>
      <c r="E16" s="78">
        <v>78443</v>
      </c>
      <c r="F16" s="64"/>
      <c r="G16" s="78">
        <v>0</v>
      </c>
      <c r="H16" s="80"/>
      <c r="I16" s="78">
        <v>0</v>
      </c>
      <c r="J16" s="64"/>
      <c r="K16" s="78">
        <v>0</v>
      </c>
    </row>
    <row r="17" spans="1:11" ht="18" customHeight="1">
      <c r="A17" s="1" t="s">
        <v>58</v>
      </c>
      <c r="E17" s="78">
        <v>651418</v>
      </c>
      <c r="F17" s="64"/>
      <c r="G17" s="78">
        <v>758587</v>
      </c>
      <c r="H17" s="80"/>
      <c r="I17" s="78">
        <v>21463</v>
      </c>
      <c r="J17" s="64"/>
      <c r="K17" s="78">
        <v>60707</v>
      </c>
    </row>
    <row r="18" spans="1:11" ht="18" customHeight="1">
      <c r="A18" s="1" t="s">
        <v>170</v>
      </c>
      <c r="E18" s="78">
        <v>210403</v>
      </c>
      <c r="F18" s="64"/>
      <c r="G18" s="78">
        <v>229314</v>
      </c>
      <c r="H18" s="80"/>
      <c r="I18" s="78">
        <v>1973</v>
      </c>
      <c r="J18" s="64"/>
      <c r="K18" s="78">
        <v>1220</v>
      </c>
    </row>
    <row r="19" spans="1:11" ht="18" customHeight="1">
      <c r="A19" s="1" t="s">
        <v>76</v>
      </c>
      <c r="E19" s="78">
        <v>438582</v>
      </c>
      <c r="F19" s="64"/>
      <c r="G19" s="78">
        <v>-337436</v>
      </c>
      <c r="H19" s="80"/>
      <c r="I19" s="78">
        <v>9822</v>
      </c>
      <c r="J19" s="64"/>
      <c r="K19" s="78">
        <v>83551</v>
      </c>
    </row>
    <row r="20" spans="1:11" ht="18" customHeight="1">
      <c r="A20" s="1" t="s">
        <v>252</v>
      </c>
      <c r="F20" s="60"/>
      <c r="H20" s="113"/>
      <c r="I20" s="81"/>
      <c r="J20" s="60"/>
      <c r="K20" s="81"/>
    </row>
    <row r="21" spans="1:11" ht="18" customHeight="1">
      <c r="A21" s="1"/>
      <c r="B21" s="47" t="s">
        <v>250</v>
      </c>
      <c r="D21" s="62">
        <v>6</v>
      </c>
      <c r="E21" s="78">
        <v>2047</v>
      </c>
      <c r="F21" s="60"/>
      <c r="G21" s="78">
        <v>-2871</v>
      </c>
      <c r="H21" s="113"/>
      <c r="I21" s="81">
        <v>2322</v>
      </c>
      <c r="J21" s="60"/>
      <c r="K21" s="81">
        <v>-2544</v>
      </c>
    </row>
    <row r="22" spans="1:11" ht="18" customHeight="1">
      <c r="A22" s="1" t="s">
        <v>180</v>
      </c>
      <c r="F22" s="60"/>
      <c r="H22" s="113"/>
      <c r="I22" s="81"/>
      <c r="J22" s="60"/>
      <c r="K22" s="81"/>
    </row>
    <row r="23" spans="1:11" ht="18" customHeight="1">
      <c r="A23" s="1"/>
      <c r="B23" s="47" t="s">
        <v>181</v>
      </c>
      <c r="E23" s="78">
        <v>-74623</v>
      </c>
      <c r="F23" s="60"/>
      <c r="G23" s="78">
        <v>-111778</v>
      </c>
      <c r="H23" s="113"/>
      <c r="I23" s="81">
        <v>0</v>
      </c>
      <c r="J23" s="60"/>
      <c r="K23" s="81">
        <v>0</v>
      </c>
    </row>
    <row r="24" spans="1:11" ht="18" customHeight="1">
      <c r="A24" s="1" t="s">
        <v>119</v>
      </c>
      <c r="D24" s="62" t="s">
        <v>235</v>
      </c>
      <c r="E24" s="78">
        <v>-3700021</v>
      </c>
      <c r="F24" s="64"/>
      <c r="G24" s="78">
        <v>-2862854</v>
      </c>
      <c r="H24" s="80"/>
      <c r="I24" s="78">
        <v>0</v>
      </c>
      <c r="J24" s="64"/>
      <c r="K24" s="78">
        <v>0</v>
      </c>
    </row>
    <row r="25" spans="1:11" ht="18" customHeight="1">
      <c r="A25" s="1" t="s">
        <v>196</v>
      </c>
      <c r="D25" s="62" t="s">
        <v>222</v>
      </c>
      <c r="E25" s="78">
        <v>-59646</v>
      </c>
      <c r="F25" s="64">
        <v>0</v>
      </c>
      <c r="G25" s="78">
        <v>0</v>
      </c>
      <c r="H25" s="80"/>
      <c r="I25" s="78">
        <v>0</v>
      </c>
      <c r="J25" s="64">
        <v>0</v>
      </c>
      <c r="K25" s="78">
        <v>0</v>
      </c>
    </row>
    <row r="26" spans="1:11" ht="18" customHeight="1">
      <c r="A26" s="1" t="s">
        <v>182</v>
      </c>
      <c r="E26" s="78">
        <v>58001</v>
      </c>
      <c r="F26" s="64"/>
      <c r="G26" s="78">
        <v>60831</v>
      </c>
      <c r="H26" s="80"/>
      <c r="I26" s="78">
        <v>0</v>
      </c>
      <c r="J26" s="64"/>
      <c r="K26" s="78">
        <v>0</v>
      </c>
    </row>
    <row r="27" spans="1:11" ht="18" customHeight="1">
      <c r="A27" s="1" t="s">
        <v>273</v>
      </c>
      <c r="E27" s="78">
        <v>-55</v>
      </c>
      <c r="F27" s="64"/>
      <c r="G27" s="78">
        <v>-38975</v>
      </c>
      <c r="H27" s="80"/>
      <c r="I27" s="78">
        <v>0</v>
      </c>
      <c r="J27" s="64"/>
      <c r="K27" s="78">
        <v>0</v>
      </c>
    </row>
    <row r="28" spans="1:11" ht="18" customHeight="1">
      <c r="A28" s="1" t="s">
        <v>183</v>
      </c>
      <c r="E28" s="78">
        <v>3376</v>
      </c>
      <c r="F28" s="64"/>
      <c r="G28" s="78">
        <v>-52</v>
      </c>
      <c r="H28" s="80"/>
      <c r="I28" s="78">
        <v>2</v>
      </c>
      <c r="J28" s="64"/>
      <c r="K28" s="78">
        <v>8</v>
      </c>
    </row>
    <row r="29" spans="1:11" ht="18" customHeight="1">
      <c r="A29" s="1" t="s">
        <v>36</v>
      </c>
      <c r="D29" s="62" t="s">
        <v>226</v>
      </c>
      <c r="E29" s="78">
        <v>-187178</v>
      </c>
      <c r="F29" s="64"/>
      <c r="G29" s="78">
        <v>-188897</v>
      </c>
      <c r="H29" s="80"/>
      <c r="I29" s="78">
        <v>-2574140</v>
      </c>
      <c r="J29" s="64"/>
      <c r="K29" s="78">
        <v>-3562290</v>
      </c>
    </row>
    <row r="30" spans="1:11" ht="18" customHeight="1">
      <c r="A30" s="1" t="s">
        <v>37</v>
      </c>
      <c r="E30" s="78">
        <v>-146985</v>
      </c>
      <c r="F30" s="64"/>
      <c r="G30" s="78">
        <v>-130235</v>
      </c>
      <c r="H30" s="80"/>
      <c r="I30" s="78">
        <v>-125895</v>
      </c>
      <c r="J30" s="64"/>
      <c r="K30" s="78">
        <v>-216554</v>
      </c>
    </row>
    <row r="31" spans="1:11" ht="18" customHeight="1">
      <c r="A31" s="1" t="s">
        <v>262</v>
      </c>
      <c r="E31" s="78">
        <v>0</v>
      </c>
      <c r="F31" s="64"/>
      <c r="G31" s="78">
        <v>-27874</v>
      </c>
      <c r="H31" s="80"/>
      <c r="I31" s="78">
        <v>0</v>
      </c>
      <c r="J31" s="64"/>
      <c r="K31" s="78">
        <v>0</v>
      </c>
    </row>
    <row r="32" spans="1:11" ht="18" customHeight="1">
      <c r="A32" s="1" t="s">
        <v>135</v>
      </c>
      <c r="E32" s="81">
        <v>0</v>
      </c>
      <c r="F32" s="60"/>
      <c r="G32" s="81">
        <v>24</v>
      </c>
      <c r="H32" s="113"/>
      <c r="I32" s="81">
        <v>0</v>
      </c>
      <c r="J32" s="60"/>
      <c r="K32" s="81">
        <v>0</v>
      </c>
    </row>
    <row r="33" spans="1:11" ht="18" customHeight="1">
      <c r="E33" s="117">
        <f>SUM(E12:E32)</f>
        <v>3668334</v>
      </c>
      <c r="F33" s="64"/>
      <c r="G33" s="117">
        <f>SUM(G12:G32)</f>
        <v>4563276</v>
      </c>
      <c r="H33" s="80"/>
      <c r="I33" s="117">
        <f>SUM(I12:I32)</f>
        <v>-428759</v>
      </c>
      <c r="J33" s="64"/>
      <c r="K33" s="117">
        <f>SUM(K12:K32)</f>
        <v>-447898</v>
      </c>
    </row>
    <row r="34" spans="1:11" ht="18" customHeight="1">
      <c r="A34" s="65" t="s">
        <v>59</v>
      </c>
      <c r="E34" s="47"/>
      <c r="F34" s="80"/>
      <c r="G34" s="47"/>
      <c r="H34" s="80"/>
      <c r="J34" s="64"/>
    </row>
    <row r="35" spans="1:11" ht="18" customHeight="1">
      <c r="A35" s="1" t="s">
        <v>122</v>
      </c>
      <c r="E35" s="78">
        <v>-1753911</v>
      </c>
      <c r="F35" s="80"/>
      <c r="G35" s="78">
        <v>-443321</v>
      </c>
      <c r="H35" s="80"/>
      <c r="I35" s="78">
        <v>0</v>
      </c>
      <c r="J35" s="64"/>
      <c r="K35" s="78">
        <v>0</v>
      </c>
    </row>
    <row r="36" spans="1:11" ht="18" customHeight="1">
      <c r="A36" s="1" t="s">
        <v>60</v>
      </c>
      <c r="E36" s="78">
        <v>-196433</v>
      </c>
      <c r="F36" s="80"/>
      <c r="G36" s="78">
        <v>-121335</v>
      </c>
      <c r="H36" s="80"/>
      <c r="I36" s="78">
        <v>0</v>
      </c>
      <c r="J36" s="64"/>
      <c r="K36" s="78">
        <v>0</v>
      </c>
    </row>
    <row r="37" spans="1:11" ht="18" customHeight="1">
      <c r="A37" s="88" t="s">
        <v>197</v>
      </c>
      <c r="B37" s="88"/>
      <c r="C37" s="88"/>
      <c r="D37" s="88"/>
      <c r="E37" s="78">
        <v>520898</v>
      </c>
      <c r="F37" s="80"/>
      <c r="G37" s="78">
        <v>-362558</v>
      </c>
      <c r="H37" s="80"/>
      <c r="I37" s="78">
        <v>12346</v>
      </c>
      <c r="J37" s="64"/>
      <c r="K37" s="78">
        <v>12053</v>
      </c>
    </row>
    <row r="38" spans="1:11" ht="18" customHeight="1">
      <c r="A38" s="1" t="s">
        <v>202</v>
      </c>
      <c r="E38" s="78">
        <v>166</v>
      </c>
      <c r="F38" s="80"/>
      <c r="G38" s="78">
        <v>2006</v>
      </c>
      <c r="H38" s="80"/>
      <c r="I38" s="78">
        <v>21254</v>
      </c>
      <c r="J38" s="64"/>
      <c r="K38" s="78">
        <v>6741</v>
      </c>
    </row>
    <row r="39" spans="1:11" ht="18" customHeight="1">
      <c r="A39" s="88" t="s">
        <v>71</v>
      </c>
      <c r="B39" s="88"/>
      <c r="C39" s="88"/>
      <c r="D39" s="88"/>
      <c r="E39" s="78">
        <v>2672478</v>
      </c>
      <c r="F39" s="80"/>
      <c r="G39" s="78">
        <v>2919970</v>
      </c>
      <c r="H39" s="80"/>
      <c r="I39" s="78">
        <v>0</v>
      </c>
      <c r="J39" s="64"/>
      <c r="K39" s="78">
        <v>0</v>
      </c>
    </row>
    <row r="40" spans="1:11" ht="18" customHeight="1">
      <c r="A40" s="1" t="s">
        <v>9</v>
      </c>
      <c r="E40" s="78">
        <v>92436</v>
      </c>
      <c r="F40" s="80"/>
      <c r="G40" s="78">
        <v>-28877</v>
      </c>
      <c r="H40" s="80"/>
      <c r="I40" s="78">
        <v>0</v>
      </c>
      <c r="J40" s="64"/>
      <c r="K40" s="78">
        <v>0</v>
      </c>
    </row>
    <row r="41" spans="1:11" ht="18" customHeight="1">
      <c r="A41" s="1" t="s">
        <v>78</v>
      </c>
      <c r="E41" s="78">
        <v>-86952</v>
      </c>
      <c r="F41" s="80"/>
      <c r="G41" s="78">
        <v>299974</v>
      </c>
      <c r="H41" s="80"/>
      <c r="I41" s="78">
        <v>10195</v>
      </c>
      <c r="J41" s="64"/>
      <c r="K41" s="78">
        <v>103533</v>
      </c>
    </row>
    <row r="42" spans="1:11" ht="18" customHeight="1">
      <c r="A42" s="1" t="s">
        <v>79</v>
      </c>
      <c r="E42" s="78">
        <v>0</v>
      </c>
      <c r="F42" s="80"/>
      <c r="G42" s="78">
        <v>-1003</v>
      </c>
      <c r="H42" s="80"/>
      <c r="I42" s="78">
        <v>0</v>
      </c>
      <c r="J42" s="64"/>
      <c r="K42" s="78">
        <v>0</v>
      </c>
    </row>
    <row r="43" spans="1:11" ht="18" customHeight="1">
      <c r="A43" s="1" t="s">
        <v>77</v>
      </c>
      <c r="E43" s="78">
        <v>1299484</v>
      </c>
      <c r="F43" s="80"/>
      <c r="G43" s="78">
        <v>118987</v>
      </c>
      <c r="H43" s="80"/>
      <c r="I43" s="78">
        <v>0</v>
      </c>
      <c r="J43" s="64"/>
      <c r="K43" s="78">
        <v>0</v>
      </c>
    </row>
    <row r="44" spans="1:11" ht="18" customHeight="1">
      <c r="A44" s="88" t="s">
        <v>203</v>
      </c>
      <c r="B44" s="88"/>
      <c r="C44" s="88"/>
      <c r="D44" s="88"/>
      <c r="E44" s="78">
        <v>163321</v>
      </c>
      <c r="F44" s="80">
        <v>0</v>
      </c>
      <c r="G44" s="78">
        <v>673321</v>
      </c>
      <c r="H44" s="80"/>
      <c r="I44" s="78">
        <v>-52654</v>
      </c>
      <c r="J44" s="64"/>
      <c r="K44" s="78">
        <v>-42209</v>
      </c>
    </row>
    <row r="45" spans="1:11" ht="18" customHeight="1">
      <c r="A45" s="88" t="s">
        <v>26</v>
      </c>
      <c r="B45" s="88"/>
      <c r="C45" s="88"/>
      <c r="D45" s="88"/>
      <c r="E45" s="78">
        <v>-91504</v>
      </c>
      <c r="F45" s="80"/>
      <c r="G45" s="78">
        <v>51222</v>
      </c>
      <c r="H45" s="80"/>
      <c r="I45" s="78">
        <v>43605</v>
      </c>
      <c r="J45" s="64"/>
      <c r="K45" s="78">
        <v>38523</v>
      </c>
    </row>
    <row r="46" spans="1:11" ht="18" customHeight="1">
      <c r="A46" s="88" t="s">
        <v>131</v>
      </c>
      <c r="B46" s="88"/>
      <c r="C46" s="88"/>
      <c r="D46" s="88"/>
      <c r="E46" s="78">
        <v>-1509</v>
      </c>
      <c r="F46" s="80"/>
      <c r="G46" s="78">
        <v>11821</v>
      </c>
      <c r="H46" s="80"/>
      <c r="I46" s="78">
        <v>1649</v>
      </c>
      <c r="J46" s="64"/>
      <c r="K46" s="78">
        <v>8039</v>
      </c>
    </row>
    <row r="47" spans="1:11" ht="18" customHeight="1">
      <c r="A47" s="1" t="s">
        <v>149</v>
      </c>
      <c r="B47" s="136"/>
      <c r="C47" s="136"/>
      <c r="E47" s="125">
        <v>2109</v>
      </c>
      <c r="F47" s="80"/>
      <c r="G47" s="125">
        <v>2276</v>
      </c>
      <c r="H47" s="80"/>
      <c r="I47" s="125">
        <v>0</v>
      </c>
      <c r="J47" s="64"/>
      <c r="K47" s="125">
        <v>0</v>
      </c>
    </row>
    <row r="48" spans="1:11" ht="18" customHeight="1">
      <c r="A48" s="47" t="s">
        <v>102</v>
      </c>
      <c r="E48" s="78">
        <f>SUM(E33:E47)</f>
        <v>6288917</v>
      </c>
      <c r="F48" s="78"/>
      <c r="G48" s="78">
        <f>SUM(G33:G47)</f>
        <v>7685759</v>
      </c>
      <c r="H48" s="78"/>
      <c r="I48" s="78">
        <f>SUM(I33:I47)</f>
        <v>-392364</v>
      </c>
      <c r="J48" s="78"/>
      <c r="K48" s="78">
        <f>SUM(K33:K47)</f>
        <v>-321218</v>
      </c>
    </row>
    <row r="49" spans="1:11" ht="18" customHeight="1">
      <c r="A49" s="1" t="s">
        <v>120</v>
      </c>
      <c r="E49" s="78">
        <v>-890132</v>
      </c>
      <c r="F49" s="75"/>
      <c r="G49" s="78">
        <v>-960726</v>
      </c>
      <c r="H49" s="75"/>
      <c r="I49" s="78">
        <v>-9032</v>
      </c>
      <c r="J49" s="64"/>
      <c r="K49" s="78">
        <v>-14719</v>
      </c>
    </row>
    <row r="50" spans="1:11" s="49" customFormat="1" ht="18" customHeight="1">
      <c r="A50" s="49" t="s">
        <v>89</v>
      </c>
      <c r="D50" s="114"/>
      <c r="E50" s="121">
        <f>SUM(E48:E49)</f>
        <v>5398785</v>
      </c>
      <c r="F50" s="82"/>
      <c r="G50" s="121">
        <f>SUM(G48:G49)</f>
        <v>6725033</v>
      </c>
      <c r="H50" s="82"/>
      <c r="I50" s="121">
        <f>SUM(I48:I49)</f>
        <v>-401396</v>
      </c>
      <c r="J50" s="82"/>
      <c r="K50" s="121">
        <f>SUM(K48:K49)</f>
        <v>-335937</v>
      </c>
    </row>
    <row r="51" spans="1:11" ht="18" customHeight="1">
      <c r="F51" s="83"/>
      <c r="H51" s="79"/>
      <c r="J51" s="83"/>
    </row>
    <row r="52" spans="1:11" s="106" customFormat="1" ht="18" customHeight="1">
      <c r="A52" s="148" t="s">
        <v>0</v>
      </c>
      <c r="B52" s="148"/>
      <c r="C52" s="148"/>
      <c r="D52" s="148"/>
      <c r="E52" s="148"/>
      <c r="F52" s="148"/>
      <c r="G52" s="148"/>
      <c r="H52" s="148"/>
      <c r="I52" s="148"/>
      <c r="J52" s="148"/>
      <c r="K52" s="148"/>
    </row>
    <row r="53" spans="1:11" s="106" customFormat="1" ht="18" customHeight="1">
      <c r="A53" s="170" t="s">
        <v>125</v>
      </c>
      <c r="B53" s="170"/>
      <c r="C53" s="170"/>
      <c r="D53" s="170"/>
      <c r="E53" s="170"/>
      <c r="F53" s="170"/>
      <c r="G53" s="170"/>
      <c r="H53" s="170"/>
      <c r="I53" s="170"/>
      <c r="J53" s="170"/>
      <c r="K53" s="147"/>
    </row>
    <row r="54" spans="1:11" ht="12" customHeight="1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</row>
    <row r="55" spans="1:11" ht="18" customHeight="1">
      <c r="A55" s="49"/>
      <c r="B55" s="49"/>
      <c r="C55" s="49"/>
      <c r="D55" s="108"/>
      <c r="E55" s="177" t="s">
        <v>1</v>
      </c>
      <c r="F55" s="177"/>
      <c r="G55" s="177"/>
      <c r="H55" s="75"/>
      <c r="I55" s="177" t="s">
        <v>2</v>
      </c>
      <c r="J55" s="177"/>
      <c r="K55" s="177"/>
    </row>
    <row r="56" spans="1:11" ht="18" customHeight="1">
      <c r="A56" s="49"/>
      <c r="C56" s="49"/>
      <c r="D56" s="109"/>
      <c r="E56" s="177" t="s">
        <v>3</v>
      </c>
      <c r="F56" s="177"/>
      <c r="G56" s="177"/>
      <c r="H56" s="52"/>
      <c r="I56" s="177" t="s">
        <v>3</v>
      </c>
      <c r="J56" s="177"/>
      <c r="K56" s="177"/>
    </row>
    <row r="57" spans="1:11" s="67" customFormat="1" ht="18" customHeight="1">
      <c r="A57" s="43"/>
      <c r="C57" s="43"/>
      <c r="D57" s="110"/>
      <c r="E57" s="179" t="s">
        <v>259</v>
      </c>
      <c r="F57" s="179"/>
      <c r="G57" s="179"/>
      <c r="H57" s="69"/>
      <c r="I57" s="179" t="s">
        <v>259</v>
      </c>
      <c r="J57" s="179"/>
      <c r="K57" s="179"/>
    </row>
    <row r="58" spans="1:11" s="67" customFormat="1" ht="18" customHeight="1">
      <c r="A58" s="43"/>
      <c r="C58" s="43"/>
      <c r="D58" s="110"/>
      <c r="E58" s="183" t="s">
        <v>256</v>
      </c>
      <c r="F58" s="184"/>
      <c r="G58" s="184"/>
      <c r="H58" s="5"/>
      <c r="I58" s="183" t="s">
        <v>256</v>
      </c>
      <c r="J58" s="184"/>
      <c r="K58" s="184"/>
    </row>
    <row r="59" spans="1:11" ht="18" customHeight="1">
      <c r="A59" s="49"/>
      <c r="C59" s="49"/>
      <c r="D59" s="6" t="s">
        <v>5</v>
      </c>
      <c r="E59" s="100" t="s">
        <v>136</v>
      </c>
      <c r="F59" s="5"/>
      <c r="G59" s="100" t="s">
        <v>83</v>
      </c>
      <c r="H59" s="149"/>
      <c r="I59" s="100" t="s">
        <v>136</v>
      </c>
      <c r="J59" s="5"/>
      <c r="K59" s="100" t="s">
        <v>83</v>
      </c>
    </row>
    <row r="60" spans="1:11" ht="18" customHeight="1">
      <c r="A60" s="49"/>
      <c r="C60" s="49"/>
      <c r="D60" s="6"/>
      <c r="E60" s="100"/>
      <c r="F60" s="5"/>
      <c r="G60" s="100" t="s">
        <v>206</v>
      </c>
      <c r="H60" s="149"/>
      <c r="I60" s="100"/>
      <c r="J60" s="5"/>
      <c r="K60" s="100"/>
    </row>
    <row r="61" spans="1:11" s="53" customFormat="1" ht="18" customHeight="1">
      <c r="A61" s="48"/>
      <c r="C61" s="48"/>
      <c r="D61" s="109"/>
      <c r="E61" s="178" t="s">
        <v>88</v>
      </c>
      <c r="F61" s="178"/>
      <c r="G61" s="178"/>
      <c r="H61" s="178"/>
      <c r="I61" s="178"/>
      <c r="J61" s="178"/>
      <c r="K61" s="178"/>
    </row>
    <row r="62" spans="1:11" ht="18" customHeight="1">
      <c r="A62" s="76" t="s">
        <v>61</v>
      </c>
      <c r="D62" s="115"/>
      <c r="F62" s="80"/>
      <c r="H62" s="80"/>
      <c r="J62" s="64"/>
    </row>
    <row r="63" spans="1:11" ht="18" customHeight="1">
      <c r="A63" s="47" t="s">
        <v>249</v>
      </c>
      <c r="D63" s="115">
        <v>4</v>
      </c>
      <c r="E63" s="78">
        <v>-176811</v>
      </c>
      <c r="F63" s="80"/>
      <c r="G63" s="78">
        <v>0</v>
      </c>
      <c r="H63" s="80"/>
      <c r="I63" s="78">
        <v>0</v>
      </c>
      <c r="J63" s="64"/>
      <c r="K63" s="78">
        <v>0</v>
      </c>
    </row>
    <row r="64" spans="1:11" ht="18" customHeight="1">
      <c r="A64" s="47" t="s">
        <v>254</v>
      </c>
      <c r="D64" s="115"/>
      <c r="E64" s="78">
        <v>178120</v>
      </c>
      <c r="F64" s="80"/>
      <c r="G64" s="78">
        <v>2665496</v>
      </c>
      <c r="H64" s="80"/>
      <c r="I64" s="78">
        <v>223576</v>
      </c>
      <c r="J64" s="64"/>
      <c r="K64" s="78">
        <v>2492510</v>
      </c>
    </row>
    <row r="65" spans="1:11" ht="18" customHeight="1">
      <c r="A65" s="47" t="s">
        <v>255</v>
      </c>
      <c r="D65" s="115">
        <v>5</v>
      </c>
      <c r="E65" s="78">
        <v>0</v>
      </c>
      <c r="F65" s="80"/>
      <c r="G65" s="78">
        <v>0</v>
      </c>
      <c r="H65" s="80"/>
      <c r="I65" s="78">
        <v>8080000</v>
      </c>
      <c r="J65" s="64"/>
      <c r="K65" s="78">
        <v>11345000</v>
      </c>
    </row>
    <row r="66" spans="1:11" ht="18" customHeight="1">
      <c r="A66" s="47" t="s">
        <v>115</v>
      </c>
      <c r="D66" s="115">
        <v>5</v>
      </c>
      <c r="E66" s="78">
        <v>0</v>
      </c>
      <c r="F66" s="80"/>
      <c r="G66" s="78">
        <v>0</v>
      </c>
      <c r="H66" s="80"/>
      <c r="I66" s="78">
        <v>-5350000</v>
      </c>
      <c r="J66" s="64"/>
      <c r="K66" s="78">
        <v>-8555000</v>
      </c>
    </row>
    <row r="67" spans="1:11" ht="18" customHeight="1">
      <c r="A67" s="47" t="s">
        <v>106</v>
      </c>
      <c r="D67" s="115">
        <v>5</v>
      </c>
      <c r="E67" s="10">
        <v>0</v>
      </c>
      <c r="F67" s="78"/>
      <c r="G67" s="10">
        <v>0</v>
      </c>
      <c r="H67" s="78"/>
      <c r="I67" s="10">
        <v>28000</v>
      </c>
      <c r="J67" s="64"/>
      <c r="K67" s="10">
        <v>190854</v>
      </c>
    </row>
    <row r="68" spans="1:11" ht="18" customHeight="1">
      <c r="A68" s="47" t="s">
        <v>263</v>
      </c>
      <c r="D68" s="115"/>
      <c r="E68" s="10">
        <v>0</v>
      </c>
      <c r="F68" s="78"/>
      <c r="G68" s="10">
        <v>334596</v>
      </c>
      <c r="H68" s="78"/>
      <c r="I68" s="10">
        <v>0</v>
      </c>
      <c r="J68" s="64"/>
      <c r="K68" s="10">
        <v>0</v>
      </c>
    </row>
    <row r="69" spans="1:11" ht="18" customHeight="1">
      <c r="A69" s="47" t="s">
        <v>103</v>
      </c>
      <c r="D69" s="115">
        <v>8</v>
      </c>
      <c r="E69" s="10">
        <v>-332172</v>
      </c>
      <c r="F69" s="78"/>
      <c r="G69" s="10">
        <v>-750676</v>
      </c>
      <c r="H69" s="78"/>
      <c r="I69" s="10">
        <v>-322172</v>
      </c>
      <c r="J69" s="64"/>
      <c r="K69" s="10">
        <v>-567520</v>
      </c>
    </row>
    <row r="70" spans="1:11" ht="18" customHeight="1">
      <c r="A70" s="47" t="s">
        <v>171</v>
      </c>
      <c r="D70" s="115">
        <v>10</v>
      </c>
      <c r="E70" s="10">
        <v>-860000</v>
      </c>
      <c r="F70" s="78"/>
      <c r="G70" s="10">
        <v>-700000</v>
      </c>
      <c r="H70" s="78"/>
      <c r="I70" s="10">
        <v>-860000</v>
      </c>
      <c r="J70" s="64"/>
      <c r="K70" s="10">
        <v>-700000</v>
      </c>
    </row>
    <row r="71" spans="1:11" ht="18" customHeight="1">
      <c r="A71" s="47" t="s">
        <v>272</v>
      </c>
      <c r="D71" s="115">
        <v>11</v>
      </c>
      <c r="E71" s="78">
        <v>483387</v>
      </c>
      <c r="F71" s="80"/>
      <c r="G71" s="78">
        <v>-708033</v>
      </c>
      <c r="H71" s="80"/>
      <c r="I71" s="78">
        <v>0</v>
      </c>
      <c r="J71" s="64"/>
      <c r="K71" s="10">
        <v>0</v>
      </c>
    </row>
    <row r="72" spans="1:11" ht="18" customHeight="1">
      <c r="A72" s="47" t="s">
        <v>247</v>
      </c>
      <c r="D72" s="115"/>
      <c r="E72" s="78">
        <v>-30000</v>
      </c>
      <c r="F72" s="80"/>
      <c r="G72" s="78">
        <v>0</v>
      </c>
      <c r="H72" s="80"/>
      <c r="I72" s="78">
        <v>-30000</v>
      </c>
      <c r="J72" s="64"/>
      <c r="K72" s="10">
        <v>0</v>
      </c>
    </row>
    <row r="73" spans="1:11" ht="18" customHeight="1">
      <c r="A73" s="47" t="s">
        <v>104</v>
      </c>
      <c r="D73" s="115"/>
      <c r="E73" s="78">
        <v>6358</v>
      </c>
      <c r="F73" s="80"/>
      <c r="G73" s="78">
        <v>70</v>
      </c>
      <c r="H73" s="80"/>
      <c r="I73" s="78">
        <v>0</v>
      </c>
      <c r="J73" s="64"/>
      <c r="K73" s="78">
        <v>9</v>
      </c>
    </row>
    <row r="74" spans="1:11" ht="18" customHeight="1">
      <c r="A74" s="47" t="s">
        <v>130</v>
      </c>
      <c r="D74" s="115"/>
      <c r="E74" s="78">
        <v>-4926602</v>
      </c>
      <c r="F74" s="80"/>
      <c r="G74" s="78">
        <v>-2479590</v>
      </c>
      <c r="H74" s="80"/>
      <c r="I74" s="78">
        <v>-790</v>
      </c>
      <c r="J74" s="64"/>
      <c r="K74" s="78">
        <v>-6363</v>
      </c>
    </row>
    <row r="75" spans="1:11" ht="18" customHeight="1">
      <c r="A75" s="47" t="s">
        <v>105</v>
      </c>
      <c r="D75" s="115"/>
      <c r="E75" s="78">
        <v>-3222</v>
      </c>
      <c r="F75" s="80"/>
      <c r="G75" s="78">
        <v>-163846</v>
      </c>
      <c r="H75" s="80"/>
      <c r="I75" s="78">
        <v>-2525</v>
      </c>
      <c r="J75" s="64"/>
      <c r="K75" s="78">
        <v>-1279</v>
      </c>
    </row>
    <row r="76" spans="1:11" ht="18" customHeight="1">
      <c r="A76" s="47" t="s">
        <v>63</v>
      </c>
      <c r="D76" s="115"/>
      <c r="E76" s="78">
        <v>2362887</v>
      </c>
      <c r="F76" s="80"/>
      <c r="G76" s="78">
        <v>2133712</v>
      </c>
      <c r="H76" s="80"/>
      <c r="I76" s="78">
        <v>2643540</v>
      </c>
      <c r="J76" s="64"/>
      <c r="K76" s="78">
        <v>3474690</v>
      </c>
    </row>
    <row r="77" spans="1:11" ht="18" customHeight="1">
      <c r="A77" s="47" t="s">
        <v>62</v>
      </c>
      <c r="D77" s="115"/>
      <c r="E77" s="78">
        <v>121479</v>
      </c>
      <c r="F77" s="80"/>
      <c r="G77" s="78">
        <v>139997</v>
      </c>
      <c r="H77" s="80"/>
      <c r="I77" s="78">
        <v>106201</v>
      </c>
      <c r="J77" s="64"/>
      <c r="K77" s="78">
        <v>300945</v>
      </c>
    </row>
    <row r="78" spans="1:11" s="49" customFormat="1" ht="18" customHeight="1">
      <c r="A78" s="16" t="s">
        <v>90</v>
      </c>
      <c r="D78" s="114"/>
      <c r="E78" s="121">
        <f>SUM(E63:E77)</f>
        <v>-3176576</v>
      </c>
      <c r="F78" s="59"/>
      <c r="G78" s="121">
        <f>SUM(G63:G77)</f>
        <v>471726</v>
      </c>
      <c r="H78" s="59"/>
      <c r="I78" s="121">
        <f>SUM(I63:I77)</f>
        <v>4515830</v>
      </c>
      <c r="J78" s="84"/>
      <c r="K78" s="121">
        <f>SUM(K63:K77)</f>
        <v>7973846</v>
      </c>
    </row>
    <row r="79" spans="1:11" s="49" customFormat="1" ht="12" customHeight="1">
      <c r="A79" s="16"/>
      <c r="D79" s="114"/>
      <c r="E79" s="82"/>
      <c r="F79" s="59"/>
      <c r="G79" s="82"/>
      <c r="H79" s="59"/>
      <c r="I79" s="82"/>
      <c r="J79" s="84"/>
      <c r="K79" s="82"/>
    </row>
    <row r="80" spans="1:11" ht="18" customHeight="1">
      <c r="A80" s="76" t="s">
        <v>64</v>
      </c>
      <c r="F80" s="80"/>
      <c r="H80" s="80"/>
      <c r="J80" s="64"/>
    </row>
    <row r="81" spans="1:11" ht="18" customHeight="1">
      <c r="A81" s="66" t="s">
        <v>132</v>
      </c>
      <c r="D81" s="115"/>
      <c r="E81" s="78">
        <v>0</v>
      </c>
      <c r="F81" s="80"/>
      <c r="G81" s="78">
        <v>1300000</v>
      </c>
      <c r="H81" s="80"/>
      <c r="I81" s="78">
        <v>0</v>
      </c>
      <c r="J81" s="64"/>
      <c r="K81" s="78">
        <v>1300000</v>
      </c>
    </row>
    <row r="82" spans="1:11" ht="18" customHeight="1">
      <c r="A82" s="66" t="s">
        <v>133</v>
      </c>
      <c r="E82" s="78">
        <v>0</v>
      </c>
      <c r="F82" s="80"/>
      <c r="G82" s="78">
        <v>-3800000</v>
      </c>
      <c r="H82" s="80"/>
      <c r="I82" s="78">
        <v>0</v>
      </c>
      <c r="J82" s="64"/>
      <c r="K82" s="78">
        <v>-3800000</v>
      </c>
    </row>
    <row r="83" spans="1:11" ht="18" customHeight="1">
      <c r="A83" s="66" t="s">
        <v>134</v>
      </c>
      <c r="D83" s="62">
        <v>14</v>
      </c>
      <c r="E83" s="78">
        <v>11443145</v>
      </c>
      <c r="F83" s="80"/>
      <c r="G83" s="78">
        <v>1213331</v>
      </c>
      <c r="H83" s="80"/>
      <c r="I83" s="78">
        <v>0</v>
      </c>
      <c r="J83" s="64"/>
      <c r="K83" s="78">
        <v>0</v>
      </c>
    </row>
    <row r="84" spans="1:11" ht="18" customHeight="1">
      <c r="A84" s="66" t="s">
        <v>242</v>
      </c>
      <c r="B84" s="136"/>
      <c r="C84" s="136"/>
      <c r="D84" s="62">
        <v>14</v>
      </c>
      <c r="E84" s="78">
        <v>-2397494</v>
      </c>
      <c r="F84" s="80"/>
      <c r="G84" s="78">
        <v>0</v>
      </c>
      <c r="H84" s="80"/>
      <c r="I84" s="78">
        <v>0</v>
      </c>
      <c r="J84" s="64"/>
      <c r="K84" s="78">
        <v>0</v>
      </c>
    </row>
    <row r="85" spans="1:11" ht="18" customHeight="1">
      <c r="A85" s="66" t="s">
        <v>229</v>
      </c>
      <c r="B85" s="136"/>
      <c r="C85" s="136"/>
      <c r="D85" s="62" t="s">
        <v>224</v>
      </c>
      <c r="E85" s="78">
        <v>-950433</v>
      </c>
      <c r="F85" s="80"/>
      <c r="G85" s="78">
        <v>0</v>
      </c>
      <c r="H85" s="80"/>
      <c r="I85" s="78">
        <v>0</v>
      </c>
      <c r="J85" s="64"/>
      <c r="K85" s="78">
        <v>0</v>
      </c>
    </row>
    <row r="86" spans="1:11" ht="18" customHeight="1">
      <c r="A86" s="66" t="s">
        <v>172</v>
      </c>
      <c r="D86" s="62" t="s">
        <v>223</v>
      </c>
      <c r="E86" s="78">
        <v>9375572</v>
      </c>
      <c r="F86" s="80">
        <v>0</v>
      </c>
      <c r="G86" s="78">
        <v>0</v>
      </c>
      <c r="H86" s="80">
        <v>0</v>
      </c>
      <c r="I86" s="78">
        <v>0</v>
      </c>
      <c r="J86" s="64">
        <v>0</v>
      </c>
      <c r="K86" s="78">
        <v>0</v>
      </c>
    </row>
    <row r="87" spans="1:11" ht="18" customHeight="1">
      <c r="A87" s="66" t="s">
        <v>251</v>
      </c>
      <c r="D87" s="62" t="s">
        <v>223</v>
      </c>
      <c r="E87" s="78">
        <v>-33774</v>
      </c>
      <c r="F87" s="80"/>
      <c r="G87" s="78">
        <v>0</v>
      </c>
      <c r="H87" s="80">
        <v>0</v>
      </c>
      <c r="I87" s="78">
        <v>0</v>
      </c>
      <c r="J87" s="64">
        <v>0</v>
      </c>
      <c r="K87" s="78">
        <v>0</v>
      </c>
    </row>
    <row r="88" spans="1:11" ht="18" customHeight="1">
      <c r="A88" s="66" t="s">
        <v>204</v>
      </c>
      <c r="D88" s="62" t="s">
        <v>223</v>
      </c>
      <c r="E88" s="78">
        <v>-6112472</v>
      </c>
      <c r="F88" s="80">
        <v>0</v>
      </c>
      <c r="G88" s="78">
        <v>0</v>
      </c>
      <c r="H88" s="80">
        <v>0</v>
      </c>
      <c r="I88" s="78">
        <v>0</v>
      </c>
      <c r="J88" s="64">
        <v>0</v>
      </c>
      <c r="K88" s="78">
        <v>0</v>
      </c>
    </row>
    <row r="89" spans="1:11" ht="18" customHeight="1">
      <c r="A89" s="47" t="s">
        <v>248</v>
      </c>
      <c r="E89" s="78">
        <v>-3058601</v>
      </c>
      <c r="G89" s="78">
        <v>0</v>
      </c>
      <c r="I89" s="78">
        <v>0</v>
      </c>
      <c r="K89" s="78">
        <v>0</v>
      </c>
    </row>
    <row r="90" spans="1:11" ht="18" customHeight="1">
      <c r="A90" s="66" t="s">
        <v>184</v>
      </c>
      <c r="F90" s="80"/>
      <c r="H90" s="80"/>
      <c r="J90" s="64"/>
    </row>
    <row r="91" spans="1:11" ht="18" customHeight="1">
      <c r="A91" s="66"/>
      <c r="B91" s="47" t="s">
        <v>185</v>
      </c>
      <c r="D91" s="62">
        <v>14</v>
      </c>
      <c r="E91" s="78">
        <v>-1189</v>
      </c>
      <c r="F91" s="80"/>
      <c r="G91" s="78">
        <v>-1064</v>
      </c>
      <c r="H91" s="80"/>
      <c r="I91" s="78">
        <v>0</v>
      </c>
      <c r="J91" s="64"/>
      <c r="K91" s="78">
        <v>0</v>
      </c>
    </row>
    <row r="92" spans="1:11" ht="18" customHeight="1">
      <c r="A92" s="66" t="s">
        <v>121</v>
      </c>
      <c r="E92" s="78">
        <v>-3477258</v>
      </c>
      <c r="F92" s="75"/>
      <c r="G92" s="78">
        <v>-3476918</v>
      </c>
      <c r="H92" s="75"/>
      <c r="I92" s="78">
        <v>-3477258</v>
      </c>
      <c r="J92" s="64"/>
      <c r="K92" s="78">
        <v>-3476918</v>
      </c>
    </row>
    <row r="93" spans="1:11" ht="18" customHeight="1">
      <c r="A93" s="47" t="s">
        <v>65</v>
      </c>
      <c r="E93" s="78">
        <v>-1214389</v>
      </c>
      <c r="F93" s="75"/>
      <c r="G93" s="78">
        <v>-1052132</v>
      </c>
      <c r="H93" s="75"/>
      <c r="I93" s="78">
        <v>0</v>
      </c>
      <c r="J93" s="64"/>
      <c r="K93" s="78">
        <v>-15992</v>
      </c>
    </row>
    <row r="94" spans="1:11" s="49" customFormat="1" ht="18" customHeight="1">
      <c r="A94" s="16" t="s">
        <v>91</v>
      </c>
      <c r="D94" s="114"/>
      <c r="E94" s="116">
        <f>SUM(E81:E93)</f>
        <v>3573107</v>
      </c>
      <c r="F94" s="59"/>
      <c r="G94" s="116">
        <f>SUM(G81:G93)</f>
        <v>-5816783</v>
      </c>
      <c r="H94" s="59"/>
      <c r="I94" s="116">
        <f>SUM(I81:I93)</f>
        <v>-3477258</v>
      </c>
      <c r="J94" s="59"/>
      <c r="K94" s="116">
        <f>SUM(K81:K93)</f>
        <v>-5992910</v>
      </c>
    </row>
    <row r="95" spans="1:11" s="49" customFormat="1" ht="12" customHeight="1">
      <c r="A95" s="16"/>
      <c r="D95" s="114"/>
      <c r="E95" s="85"/>
      <c r="F95" s="59"/>
      <c r="G95" s="85"/>
      <c r="H95" s="59"/>
      <c r="I95" s="85"/>
      <c r="J95" s="59"/>
      <c r="K95" s="85"/>
    </row>
    <row r="96" spans="1:11" s="49" customFormat="1" ht="18" customHeight="1">
      <c r="A96" s="47" t="s">
        <v>274</v>
      </c>
      <c r="B96" s="47"/>
      <c r="D96" s="114"/>
      <c r="G96" s="85"/>
    </row>
    <row r="97" spans="1:11" s="49" customFormat="1" ht="18" customHeight="1">
      <c r="A97" s="47"/>
      <c r="B97" s="47" t="s">
        <v>107</v>
      </c>
      <c r="D97" s="114"/>
      <c r="E97" s="158">
        <f>SUM(E50,E78,E94)</f>
        <v>5795316</v>
      </c>
      <c r="F97" s="158"/>
      <c r="G97" s="158">
        <f>SUM(G50,G78,G94)</f>
        <v>1379976</v>
      </c>
      <c r="H97" s="158"/>
      <c r="I97" s="158">
        <f>SUM(I50,I78,I94)</f>
        <v>637176</v>
      </c>
      <c r="J97" s="158"/>
      <c r="K97" s="158">
        <f>SUM(K50,K78,K94)</f>
        <v>1644999</v>
      </c>
    </row>
    <row r="98" spans="1:11" ht="18" customHeight="1">
      <c r="A98" s="145" t="s">
        <v>169</v>
      </c>
      <c r="B98" s="49"/>
      <c r="C98" s="49"/>
      <c r="E98" s="78">
        <v>313649</v>
      </c>
      <c r="F98" s="75"/>
      <c r="G98" s="78">
        <v>-276737</v>
      </c>
      <c r="H98" s="75"/>
      <c r="I98" s="78">
        <v>0</v>
      </c>
      <c r="J98" s="64"/>
      <c r="K98" s="78">
        <v>0</v>
      </c>
    </row>
    <row r="99" spans="1:11" ht="18" customHeight="1">
      <c r="A99" s="16" t="s">
        <v>275</v>
      </c>
      <c r="B99" s="49"/>
      <c r="C99" s="49"/>
      <c r="E99" s="123">
        <f>SUM(E97,E98)</f>
        <v>6108965</v>
      </c>
      <c r="F99" s="75"/>
      <c r="G99" s="123">
        <f>SUM(G97,G98)</f>
        <v>1103239</v>
      </c>
      <c r="H99" s="75"/>
      <c r="I99" s="123">
        <f>SUM(I97,I98)</f>
        <v>637176</v>
      </c>
      <c r="J99" s="122"/>
      <c r="K99" s="123">
        <f>SUM(K97,K98)</f>
        <v>1644999</v>
      </c>
    </row>
    <row r="100" spans="1:11" ht="18" customHeight="1">
      <c r="A100" s="145" t="s">
        <v>108</v>
      </c>
      <c r="B100" s="49"/>
      <c r="C100" s="49"/>
      <c r="E100" s="78">
        <v>9287458</v>
      </c>
      <c r="F100" s="75"/>
      <c r="G100" s="78">
        <v>9419212</v>
      </c>
      <c r="H100" s="75"/>
      <c r="I100" s="78">
        <v>4240825</v>
      </c>
      <c r="J100" s="64"/>
      <c r="K100" s="78">
        <v>3106428</v>
      </c>
    </row>
    <row r="101" spans="1:11" ht="18" customHeight="1" thickBot="1">
      <c r="A101" s="16" t="s">
        <v>253</v>
      </c>
      <c r="B101" s="49"/>
      <c r="C101" s="49"/>
      <c r="D101" s="114"/>
      <c r="E101" s="124">
        <f>SUM(E99:E100)</f>
        <v>15396423</v>
      </c>
      <c r="F101" s="59"/>
      <c r="G101" s="124">
        <f>SUM(G99:G100)</f>
        <v>10522451</v>
      </c>
      <c r="H101" s="59"/>
      <c r="I101" s="124">
        <f>SUM(I99:I100)</f>
        <v>4878001</v>
      </c>
      <c r="J101" s="59"/>
      <c r="K101" s="124">
        <f>SUM(K99:K100)</f>
        <v>4751427</v>
      </c>
    </row>
    <row r="102" spans="1:11" ht="18" customHeight="1" thickTop="1">
      <c r="A102" s="16"/>
      <c r="B102" s="49"/>
      <c r="C102" s="49"/>
      <c r="D102" s="114"/>
      <c r="E102" s="85"/>
      <c r="F102" s="59"/>
      <c r="G102" s="85"/>
      <c r="H102" s="59"/>
      <c r="I102" s="85"/>
      <c r="J102" s="59"/>
      <c r="K102" s="85"/>
    </row>
  </sheetData>
  <mergeCells count="20">
    <mergeCell ref="A2:J2"/>
    <mergeCell ref="I5:K5"/>
    <mergeCell ref="E61:K61"/>
    <mergeCell ref="A53:J53"/>
    <mergeCell ref="E55:G55"/>
    <mergeCell ref="I55:K55"/>
    <mergeCell ref="E56:G56"/>
    <mergeCell ref="I56:K56"/>
    <mergeCell ref="E57:G57"/>
    <mergeCell ref="I57:K57"/>
    <mergeCell ref="E7:G7"/>
    <mergeCell ref="I7:K7"/>
    <mergeCell ref="E10:K10"/>
    <mergeCell ref="I4:K4"/>
    <mergeCell ref="E58:G58"/>
    <mergeCell ref="I58:K58"/>
    <mergeCell ref="E6:G6"/>
    <mergeCell ref="E4:G4"/>
    <mergeCell ref="E5:G5"/>
    <mergeCell ref="I6:K6"/>
  </mergeCells>
  <pageMargins left="0.8" right="0.8" top="0.48" bottom="0.5" header="0.5" footer="0.5"/>
  <pageSetup paperSize="9" scale="78" firstPageNumber="11" fitToHeight="0" orientation="portrait" useFirstPageNumber="1" r:id="rId1"/>
  <headerFooter>
    <oddFooter>&amp;L&amp;"Times New Roman,Regular" The accompanying notes are an integral part of these financial statements.
&amp;C&amp;"Times New Roman,Regular"&amp;P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3-4</vt:lpstr>
      <vt:lpstr>PL 3 M</vt:lpstr>
      <vt:lpstr>PL 9 M</vt:lpstr>
      <vt:lpstr>EQ Conso Q3-17</vt:lpstr>
      <vt:lpstr>EQ Conso Q3-18</vt:lpstr>
      <vt:lpstr>Equity (seperate) Q3-17</vt:lpstr>
      <vt:lpstr>Equity (seperate) Q3-18</vt:lpstr>
      <vt:lpstr>CF</vt:lpstr>
      <vt:lpstr>'BS 3-4'!Print_Area</vt:lpstr>
      <vt:lpstr>CF!Print_Area</vt:lpstr>
      <vt:lpstr>'EQ Conso Q3-17'!Print_Area</vt:lpstr>
      <vt:lpstr>'EQ Conso Q3-18'!Print_Area</vt:lpstr>
      <vt:lpstr>'Equity (seperate) Q3-17'!Print_Area</vt:lpstr>
      <vt:lpstr>'Equity (seperate) Q3-18'!Print_Area</vt:lpstr>
      <vt:lpstr>'PL 3 M'!Print_Area</vt:lpstr>
      <vt:lpstr>'PL 9 M'!Print_Area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npunborvornmitr</dc:creator>
  <cp:lastModifiedBy>Administrator</cp:lastModifiedBy>
  <cp:lastPrinted>2018-11-12T14:40:46Z</cp:lastPrinted>
  <dcterms:created xsi:type="dcterms:W3CDTF">2013-05-07T09:33:34Z</dcterms:created>
  <dcterms:modified xsi:type="dcterms:W3CDTF">2018-11-13T11:59:32Z</dcterms:modified>
</cp:coreProperties>
</file>