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0245" yWindow="-15" windowWidth="10290" windowHeight="8115" tabRatio="874"/>
  </bookViews>
  <sheets>
    <sheet name="SFP" sheetId="1" r:id="rId1"/>
    <sheet name="PL" sheetId="2" r:id="rId2"/>
    <sheet name="CH-Consol Q3-16 " sheetId="13" r:id="rId3"/>
    <sheet name="CH-Consol Q3-17" sheetId="24" r:id="rId4"/>
    <sheet name="CH-Separate Q3-16" sheetId="12" r:id="rId5"/>
    <sheet name="CH-Separate Q3-17" sheetId="25" r:id="rId6"/>
    <sheet name="CF" sheetId="6" r:id="rId7"/>
  </sheets>
  <externalReferences>
    <externalReference r:id="rId8"/>
  </externalReferences>
  <definedNames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CF!$A$1:$L$92</definedName>
    <definedName name="_xlnm.Print_Area" localSheetId="2">'CH-Consol Q3-16 '!$A$1:$AE$21</definedName>
    <definedName name="_xlnm.Print_Area" localSheetId="3">'CH-Consol Q3-17'!$A$1:$AE$22</definedName>
    <definedName name="_xlnm.Print_Area" localSheetId="4">'CH-Separate Q3-16'!$A$1:$S$23</definedName>
    <definedName name="_xlnm.Print_Area" localSheetId="5">'CH-Separate Q3-17'!$A$1:$S$23</definedName>
    <definedName name="_xlnm.Print_Area" localSheetId="1">PL!$A$1:$L$93</definedName>
    <definedName name="_xlnm.Print_Area" localSheetId="0">SFP!$A$1:$K$104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52511" concurrentCalc="0"/>
</workbook>
</file>

<file path=xl/calcChain.xml><?xml version="1.0" encoding="utf-8"?>
<calcChain xmlns="http://schemas.openxmlformats.org/spreadsheetml/2006/main">
  <c r="L46" i="2"/>
  <c r="J46"/>
  <c r="F46"/>
  <c r="L79"/>
  <c r="L80"/>
  <c r="F12"/>
  <c r="F23"/>
  <c r="F25"/>
  <c r="E78" i="1"/>
  <c r="L59" i="2"/>
  <c r="L70"/>
  <c r="L72"/>
  <c r="J59"/>
  <c r="J70"/>
  <c r="J72"/>
  <c r="H59"/>
  <c r="H70"/>
  <c r="H72"/>
  <c r="F59"/>
  <c r="F70"/>
  <c r="F72"/>
  <c r="J29" i="6"/>
  <c r="L29"/>
  <c r="L45"/>
  <c r="L47"/>
  <c r="F79" i="2"/>
  <c r="F80"/>
  <c r="AC19" i="24"/>
  <c r="AC21"/>
  <c r="Y18" i="13"/>
  <c r="AA18"/>
  <c r="AE18"/>
  <c r="K66" i="1"/>
  <c r="K79"/>
  <c r="K103"/>
  <c r="I66"/>
  <c r="G66"/>
  <c r="E66"/>
  <c r="E79"/>
  <c r="E103"/>
  <c r="F32" i="2"/>
  <c r="F33"/>
  <c r="L12"/>
  <c r="L23"/>
  <c r="L25"/>
  <c r="L34"/>
  <c r="J12"/>
  <c r="J23"/>
  <c r="H12"/>
  <c r="H23"/>
  <c r="H25"/>
  <c r="F29" i="6"/>
  <c r="F45"/>
  <c r="F47"/>
  <c r="F72"/>
  <c r="F83"/>
  <c r="L83"/>
  <c r="J83"/>
  <c r="H83"/>
  <c r="J72"/>
  <c r="H72"/>
  <c r="F44" i="2"/>
  <c r="F39"/>
  <c r="M19" i="24"/>
  <c r="M21"/>
  <c r="F86" i="2"/>
  <c r="U21" i="24"/>
  <c r="G21"/>
  <c r="Y18"/>
  <c r="AA18"/>
  <c r="AE18"/>
  <c r="Y17"/>
  <c r="Y19"/>
  <c r="Y14"/>
  <c r="AA14"/>
  <c r="AE14"/>
  <c r="Y14" i="13"/>
  <c r="Y12"/>
  <c r="AA12"/>
  <c r="E42" i="1"/>
  <c r="E44"/>
  <c r="K42"/>
  <c r="I42"/>
  <c r="G42"/>
  <c r="H29" i="6"/>
  <c r="H45"/>
  <c r="H47"/>
  <c r="K100" i="1"/>
  <c r="K102"/>
  <c r="J79" i="2"/>
  <c r="J80"/>
  <c r="H79"/>
  <c r="H80"/>
  <c r="H81"/>
  <c r="L32"/>
  <c r="L33"/>
  <c r="J32"/>
  <c r="J33"/>
  <c r="J25"/>
  <c r="H32"/>
  <c r="H33"/>
  <c r="S15" i="25"/>
  <c r="S15" i="12"/>
  <c r="AA14" i="13"/>
  <c r="AE14"/>
  <c r="L72" i="6"/>
  <c r="Q20" i="25"/>
  <c r="O20"/>
  <c r="M20"/>
  <c r="K20"/>
  <c r="I20"/>
  <c r="G20"/>
  <c r="S19"/>
  <c r="S18"/>
  <c r="S20"/>
  <c r="Q22"/>
  <c r="O22"/>
  <c r="M22"/>
  <c r="K22"/>
  <c r="I22"/>
  <c r="G22"/>
  <c r="S13"/>
  <c r="O20" i="12"/>
  <c r="S19"/>
  <c r="S18"/>
  <c r="S20"/>
  <c r="S22"/>
  <c r="S13"/>
  <c r="U19" i="24"/>
  <c r="S19"/>
  <c r="S21"/>
  <c r="Q19"/>
  <c r="Q21"/>
  <c r="K19"/>
  <c r="K21"/>
  <c r="I19"/>
  <c r="I21"/>
  <c r="G19"/>
  <c r="O19"/>
  <c r="Y12"/>
  <c r="Q19" i="13"/>
  <c r="Q21"/>
  <c r="AC19"/>
  <c r="AC21"/>
  <c r="U19"/>
  <c r="U21"/>
  <c r="S19"/>
  <c r="S21"/>
  <c r="O19"/>
  <c r="O21"/>
  <c r="M19"/>
  <c r="M21"/>
  <c r="K19"/>
  <c r="K21"/>
  <c r="I19"/>
  <c r="I21"/>
  <c r="G19"/>
  <c r="G21"/>
  <c r="Y17"/>
  <c r="AA17"/>
  <c r="Q20" i="12"/>
  <c r="Q22"/>
  <c r="M20"/>
  <c r="K20"/>
  <c r="K22"/>
  <c r="I20"/>
  <c r="G20"/>
  <c r="G22"/>
  <c r="O22"/>
  <c r="M22"/>
  <c r="L93" i="2"/>
  <c r="L91"/>
  <c r="L86"/>
  <c r="H93"/>
  <c r="H91"/>
  <c r="H86"/>
  <c r="L44"/>
  <c r="L39"/>
  <c r="H46"/>
  <c r="H44"/>
  <c r="H39"/>
  <c r="J93"/>
  <c r="F93"/>
  <c r="J91"/>
  <c r="F91"/>
  <c r="J86"/>
  <c r="J44"/>
  <c r="J39"/>
  <c r="K78" i="1"/>
  <c r="I23"/>
  <c r="I44"/>
  <c r="E23"/>
  <c r="K23"/>
  <c r="F46"/>
  <c r="E100"/>
  <c r="G100"/>
  <c r="G102"/>
  <c r="G78"/>
  <c r="G23"/>
  <c r="G44"/>
  <c r="I100"/>
  <c r="I102"/>
  <c r="I78"/>
  <c r="I79"/>
  <c r="I22" i="12"/>
  <c r="E102" i="1"/>
  <c r="O21" i="24"/>
  <c r="AA17"/>
  <c r="J45" i="6"/>
  <c r="J47"/>
  <c r="J89"/>
  <c r="J91"/>
  <c r="F89"/>
  <c r="F91"/>
  <c r="L89"/>
  <c r="L91"/>
  <c r="H89"/>
  <c r="H91"/>
  <c r="S22" i="25"/>
  <c r="Y21" i="24"/>
  <c r="AA19"/>
  <c r="AA12"/>
  <c r="AE12"/>
  <c r="AE17" i="13"/>
  <c r="AE19"/>
  <c r="AA19"/>
  <c r="Y19"/>
  <c r="Y21"/>
  <c r="AA21"/>
  <c r="AE12"/>
  <c r="AE17" i="24"/>
  <c r="AE19"/>
  <c r="L81" i="2"/>
  <c r="F81"/>
  <c r="J81"/>
  <c r="H34"/>
  <c r="F34"/>
  <c r="J34"/>
  <c r="I103" i="1"/>
  <c r="G79"/>
  <c r="G103"/>
  <c r="K44"/>
  <c r="AE21" i="24"/>
  <c r="AA21"/>
  <c r="AE21" i="13"/>
</calcChain>
</file>

<file path=xl/sharedStrings.xml><?xml version="1.0" encoding="utf-8"?>
<sst xmlns="http://schemas.openxmlformats.org/spreadsheetml/2006/main" count="476" uniqueCount="232">
  <si>
    <t>บริษัท ผลิตไฟฟ้าราชบุรีโฮลดิ้ง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</si>
  <si>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</si>
  <si>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</si>
  <si>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</si>
  <si>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</si>
  <si>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</si>
  <si>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</si>
  <si>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</si>
  <si>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</si>
  <si>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</si>
  <si>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ลูกหนี้การค้ากิจการที่เกี่ยวข้องกัน</t>
  </si>
  <si>
    <t>ลูกหนี้การค้ากิจการอื่น</t>
  </si>
  <si>
    <t>เงินปันผลค้างรับ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</si>
  <si>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</si>
  <si>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</si>
  <si>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</si>
  <si>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</si>
  <si>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</si>
  <si>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</si>
  <si>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</si>
  <si>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</si>
  <si>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เงินลงทุนในกิจการอื่น</t>
  </si>
  <si>
    <t>เงินลงทุนระยะยาวอื่น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</si>
  <si>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</si>
  <si>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</si>
  <si>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</si>
  <si>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</si>
  <si>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</si>
  <si>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</si>
  <si>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</si>
  <si>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</si>
  <si>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</si>
  <si>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</si>
  <si>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</si>
  <si>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เจ้าหนี้การค้ากิจการที่เกี่ยวข้องกัน</t>
  </si>
  <si>
    <t>เจ้าหนี้การค้ากิจการอื่น</t>
  </si>
  <si>
    <t>เงินกู้ยืมระยะยาวจากสถาบันการเงิน</t>
  </si>
  <si>
    <t>หนี้สินตามสัญญาเช่าการเงิน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</si>
  <si>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</si>
  <si>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</si>
  <si>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</si>
  <si>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</si>
  <si>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</si>
  <si>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</si>
  <si>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</si>
  <si>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</si>
  <si>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</si>
  <si>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</si>
  <si>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</si>
  <si>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</si>
  <si>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ทุนสำรองตามกฎหมาย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</si>
  <si>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</si>
  <si>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</si>
  <si>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</si>
  <si>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ส่วนได้เสียที่ไม่มีอำนาจควบคุม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</si>
  <si>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</si>
  <si>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</si>
  <si>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</si>
  <si>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</si>
  <si>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</si>
  <si>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</si>
  <si>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</si>
  <si>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</si>
  <si>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</si>
  <si>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</si>
  <si>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</si>
  <si>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</si>
  <si>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ภาษีเงินได้ของ</t>
  </si>
  <si>
    <t>รวมองค์ประกอบ</t>
  </si>
  <si>
    <t>รวมส่วนของ</t>
  </si>
  <si>
    <t>ส่วนของ</t>
  </si>
  <si>
    <t>ทุนเรือนหุ้นที่ออก</t>
  </si>
  <si>
    <t>ทุนสำรอง</t>
  </si>
  <si>
    <t>กำไรขาดทุน</t>
  </si>
  <si>
    <t>อื่นของ</t>
  </si>
  <si>
    <t>ส่วนได้เสียที่ไม่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</si>
  <si>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</si>
  <si>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</si>
  <si>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</si>
  <si>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</si>
  <si>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มีอำนาจควบคุม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</si>
  <si>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</si>
  <si>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</si>
  <si>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</si>
  <si>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</si>
  <si>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</si>
  <si>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</si>
  <si>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</si>
  <si>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</si>
  <si>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</si>
  <si>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</si>
  <si>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</si>
  <si>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</si>
  <si>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</si>
  <si>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</si>
  <si>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</si>
  <si>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</si>
  <si>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จ่ายชำระหนี้สินตามสัญญาเช่าการเงิน</t>
  </si>
  <si>
    <t>เงินสดและรายการเทียบเท่าเงินสดเพิ่มขึ้น (ลดลง) สุทธิ</t>
  </si>
  <si>
    <t>รวมส่วนของบริษัทใหญ่</t>
  </si>
  <si>
    <t>รายได้ตามสัญญาเช่าการเงิน</t>
  </si>
  <si>
    <t>ลูกหนี้ตามสัญญาเช่าการเงินกิจการที่เกี่ยวข้องกัน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</si>
  <si>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</si>
  <si>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</si>
  <si>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</si>
  <si>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</si>
  <si>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</si>
  <si>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</si>
  <si>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</si>
  <si>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</si>
  <si>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 xml:space="preserve">   จัดสรรแล้ว</t>
  </si>
  <si>
    <t xml:space="preserve">   ยังไม่ได้จัดสรร</t>
  </si>
  <si>
    <t>ภายในหนึ่งปีกิจการที่เกี่ยวข้องกัน</t>
  </si>
  <si>
    <t>ลูกหนี้ตามสัญญาเช่าการเงินที่ถึงกำหนดชำระ</t>
  </si>
  <si>
    <t>ส่วนแบ่งกำไรจากเงินลงทุนในบริษัทร่วมและการร่วมค้า</t>
  </si>
  <si>
    <t>เงินลงทุนในการร่วมค้า</t>
  </si>
  <si>
    <t>กำไร (ขาดทุน) เบ็ดเสร็จอื่น</t>
  </si>
  <si>
    <t>กำไรหรือขาดทุน</t>
  </si>
  <si>
    <t>ค่าเผื่อวัสดุสำรองคลังล้าสมัย</t>
  </si>
  <si>
    <t xml:space="preserve">   ทุนจดทะเบียน</t>
  </si>
  <si>
    <t xml:space="preserve">   ทุนที่ออกและชำระแล้ว</t>
  </si>
  <si>
    <t>ส่วนแบ่งกำไร</t>
  </si>
  <si>
    <t>ในการร่วมค้า</t>
  </si>
  <si>
    <t>2559</t>
  </si>
  <si>
    <t>กำไร (ขาดทุน) จากอัตราแลกเปลี่ยนสุทธิ</t>
  </si>
  <si>
    <t>ยอดคงเหลือ ณ วันที่ 1 มกราคม 2559</t>
  </si>
  <si>
    <t>เงินสดจ่ายเพื่อการลงทุนในบริษัทย่อย</t>
  </si>
  <si>
    <t>เงินสดจ่ายเพื่อการลงทุนในการร่วมค้า</t>
  </si>
  <si>
    <t>เงินกู้ยืมระยะยาวจากกิจการที่เกี่ยวข้องกัน</t>
  </si>
  <si>
    <t>2560</t>
  </si>
  <si>
    <t>(ไม่ได้ตรวจสอบ)</t>
  </si>
  <si>
    <t xml:space="preserve">(พันบาท) </t>
  </si>
  <si>
    <t>งบกำไรขาดทุนเบ็ดเสร็จ (ไม่ได้ตรวจสอบ)</t>
  </si>
  <si>
    <t>กำไรสำหรับงวด</t>
  </si>
  <si>
    <t>งบแสดงการเปลี่ยนแปลงส่วนของผู้ถือหุ้น (ไม่ได้ตรวจสอบ)</t>
  </si>
  <si>
    <t>(พันบาท)</t>
  </si>
  <si>
    <t>งบกระแสเงินสด (ไม่ได้ตรวจสอบ)</t>
  </si>
  <si>
    <t>ยอดคงเหลือ ณ วันที่ 1 มกราคม 2560</t>
  </si>
  <si>
    <t>รวมกำไร (ขาดทุน) เบ็ดเสร็จสำหรับงวด</t>
  </si>
  <si>
    <t>กำไรขาดทุนเบ็ดเสร็จสำหรับงวด</t>
  </si>
  <si>
    <t>รวมกำไรขาดทุนเบ็ดเสร็จสำหรับงวด</t>
  </si>
  <si>
    <t>3, 5</t>
  </si>
  <si>
    <t>ลูกหนี้หมุนเวียนอื่น</t>
  </si>
  <si>
    <t>เงินลงทุนเผื่อขาย</t>
  </si>
  <si>
    <t>เจ้าหนี้หมุนเวียนอื่น</t>
  </si>
  <si>
    <t>ลูกหนี้ไม่หมุนเวียนอื่นกิจการที่เกี่ยวข้องกัน</t>
  </si>
  <si>
    <t xml:space="preserve">   ผลประโยชน์พนักงาน</t>
  </si>
  <si>
    <t>ประมาณการหนี้สินไม่หมุนเวียนสำหรับ</t>
  </si>
  <si>
    <t>ประมาณการหนี้สินไม่หมุนเวียนอื่น</t>
  </si>
  <si>
    <t>ที่ถึงกำหนดชำระภายในหนึ่งปี</t>
  </si>
  <si>
    <t>กิจการที่เกี่ยวข้องกัน</t>
  </si>
  <si>
    <t>เงินจ่ายล่วงหน้าและลูกหนี้หมุนเวียนอื่น</t>
  </si>
  <si>
    <t>สำหรับงวดสามเดือน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</si>
  <si>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</si>
  <si>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องค์ประกอบอื่นของส่วนของเจ้าของ</t>
  </si>
  <si>
    <t>เงินปันผลให้ผู้ถือหุ้นของบริษัท</t>
  </si>
  <si>
    <t>(กำไร) ขาดทุนจากอัตราแลกเปลี่ยนที่ยังไม่เกิดขึ้นจริง</t>
  </si>
  <si>
    <t xml:space="preserve">   </t>
  </si>
  <si>
    <t>ผลต่างของอัตรา</t>
  </si>
  <si>
    <t>ผลขาดทุน</t>
  </si>
  <si>
    <t>แลกเปลี่ยน</t>
  </si>
  <si>
    <t>จากการวัดมูลค่าใหม่</t>
  </si>
  <si>
    <t>จากการแปลงค่า</t>
  </si>
  <si>
    <t>ของผลประโยชน์</t>
  </si>
  <si>
    <t>งบการเงิน</t>
  </si>
  <si>
    <t>พนักงานที่กำหนดไว้</t>
  </si>
  <si>
    <t>ของบริษัทใหญ่</t>
  </si>
  <si>
    <t>องค์ประกอบอื่น</t>
  </si>
  <si>
    <t>ของส่วนของผู้ถือหุ้น</t>
  </si>
  <si>
    <t>ผลกำไร</t>
  </si>
  <si>
    <t xml:space="preserve"> </t>
  </si>
  <si>
    <t>ปรับรายการที่กระทบกำไรเป็นเงินสดรับ (จ่าย)</t>
  </si>
  <si>
    <t>ค่าใช้จ่าย (รายได้) ภาษีเงินได้</t>
  </si>
  <si>
    <t>(กำไร) ขาดทุนจากการปรับมูลค่ายุติธรรมของตราสารหนี้ถือไว้เพื่อค้า</t>
  </si>
  <si>
    <t>ส่วนแบ่งกำไรจากเงินลงทุนในบริษัทร่วม</t>
  </si>
  <si>
    <t xml:space="preserve">     และการร่วมค้า (สุทธิจากภาษี)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</si>
  <si>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</si>
  <si>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</si>
  <si>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</si>
  <si>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</si>
  <si>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</si>
  <si>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เงินสดรับชำระคืนจากเงินให้กู้ยืมระยะสั้นแก่กิจการที่เกี่ยวข้องกัน</t>
  </si>
  <si>
    <t>เงินสดรับจากการขายอุปกรณ์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</si>
  <si>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</si>
  <si>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</si>
  <si>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เงินสดรับชำระคืนจากเงินให้กู้ยืมระยะยาวแก่กิจการที่เกี่ยวข้องกัน</t>
  </si>
  <si>
    <t>กระแสเงินสดสุทธิได้มาจาก (ใช้ไปใน) กิจกรรมลงทุน</t>
  </si>
  <si>
    <t>เงินสดจ่ายเพื่อชำระคืนเงินกู้ยืมระยะยาวจากกิจการที่เกี่ยวข้องกัน</t>
  </si>
  <si>
    <t>ก่อนผลกระทบของอัตราแลกเปลี่ยน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</si>
  <si>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</si>
  <si>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</si>
  <si>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รายได้ดอกเบี้ย</t>
  </si>
  <si>
    <t>รายได้เงินปันผล</t>
  </si>
  <si>
    <t>(ค่าใช้จ่าย) รายได้ภาษีเงินได้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</si>
  <si>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</si>
  <si>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</si>
  <si>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ส่วนแบ่งกำไรเบ็ดเสร็จอื่นในการร่วมค้า</t>
  </si>
  <si>
    <t>รวมรายการที่อาจถูกจัดประเภทใหม่ไว้ในกำไรหรือขาดทุนในภายหลัง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</si>
  <si>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</si>
  <si>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</si>
  <si>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</si>
  <si>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</si>
  <si>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</si>
  <si>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</si>
  <si>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ส่วนที่เกินกว่าเงินทุนจากการเลิกกิจการของบริษัทย่อย</t>
  </si>
  <si>
    <t>ตัดจำหน่ายภาษีถูกหัก ณ ที่จ่าย</t>
  </si>
  <si>
    <t>เงินจ่ายล่วงหน้าค่าหุ้น</t>
  </si>
  <si>
    <t>เงินสดจ่ายค่าหุ้นล่วงหน้า</t>
  </si>
  <si>
    <t>ผลขาดทุนจากการวัดมูลค่าเงินลงทุนเผื่อขาย</t>
  </si>
  <si>
    <t>เงินสดจ่ายเพื่อการลงทุนในกิจการอื่น</t>
  </si>
  <si>
    <t>เงินสดรับจากเงินกู้ยืมระยะยาวจากสถาบันการเงิน</t>
  </si>
  <si>
    <t>3, 6, 7</t>
  </si>
  <si>
    <t>(กำไร) ขาดทุนจากการจำหน่ายอุปกรณ์</t>
  </si>
  <si>
    <t>เงินสดรับสุทธิในเงินลงทุนชั่วคราว</t>
  </si>
  <si>
    <t>กระแสเงินสดสุทธิใช้ไปในกิจกรรมจัดหาเงิน</t>
  </si>
  <si>
    <t>เงินสดจ่ายในเงินลงทุนเผื่อขาย</t>
  </si>
  <si>
    <t>เจ้าหนี้ไม่หมุนเวียนอื่น</t>
  </si>
  <si>
    <t>ปรับปรุงมูลค่ายุติธรรมของลูกหนี้ตามสัญญาเช่าการเงิน</t>
  </si>
  <si>
    <t>30 กันยายน</t>
  </si>
  <si>
    <t>สิ้นสุดวันที่ 30 กันยายน</t>
  </si>
  <si>
    <t>สำหรับงวดเก้าเดือน</t>
  </si>
  <si>
    <t>สำหรับงวดเก้าเดือนสิ้นสุดวันที่ 30 กันยายน 2559</t>
  </si>
  <si>
    <t>ยอดคงเหลือ ณ วันที่ 30 กันยายน 2559</t>
  </si>
  <si>
    <t>ยอดคงเหลือ ณ วันที่ 30 กันยายน 2560</t>
  </si>
  <si>
    <t>สำหรับงวดเก้าเดือนสิ้นสุดวันที่ 30 กันยายน 2560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</si>
  <si>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</si>
  <si>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</si>
  <si>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รายการเทียบเท่าเงินสด</t>
  </si>
  <si>
    <t>ผลกระทบของอัตราแลกเปลี่ยนที่มีต่อเงินสดและ</t>
  </si>
  <si>
    <t>เงินสดรับจากการขายส่วนได้เสียในการร่วมค้า</t>
  </si>
  <si>
    <t>กลับรายการขาดทุนจากการปรับมูลค่าน้ำมันเชื้อเพลิง</t>
  </si>
  <si>
    <t>กำไรจากการขายส่วนได้เสียในการร่วมค้า</t>
  </si>
</sst>
</file>

<file path=xl/styles.xml><?xml version="1.0" encoding="utf-8"?>
<styleSheet xmlns="http://schemas.openxmlformats.org/spreadsheetml/2006/main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#,##0;\(#,##0\)"/>
    <numFmt numFmtId="168" formatCode="#,###;\(#,###\)"/>
    <numFmt numFmtId="169" formatCode="0.0000"/>
    <numFmt numFmtId="170" formatCode="_(#,##0_);\(#,##0\);_(\-_)"/>
    <numFmt numFmtId="171" formatCode="0.0%"/>
    <numFmt numFmtId="172" formatCode="#,##0.00;[Red]\(#,##0.00\)"/>
    <numFmt numFmtId="173" formatCode="_(* #,##0.00000_);_(* \(#,##0.00000\);_(* &quot;-&quot;??_);_(@_)"/>
    <numFmt numFmtId="174" formatCode="\t&quot;฿&quot;#,##0_);[Red]\(\t&quot;฿&quot;#,##0\)"/>
    <numFmt numFmtId="175" formatCode="&quot;$&quot;#,##0.000000_);[Red]\(&quot;$&quot;#,##0.000000\)"/>
    <numFmt numFmtId="176" formatCode="&quot;$&quot;#,##0.00;\(&quot;$&quot;#,##0.00\)"/>
    <numFmt numFmtId="177" formatCode="&quot;$&quot;#,##0.00000_);[Red]\(&quot;$&quot;#,##0.00000\)"/>
    <numFmt numFmtId="178" formatCode="##\ &quot;years&quot;"/>
    <numFmt numFmtId="179" formatCode="&quot;?&quot;#,##0.0;[Red]\-&quot;?&quot;#,##0.0"/>
    <numFmt numFmtId="180" formatCode="_-[$€-2]* #,##0.00_-;\-[$€-2]* #,##0.00_-;_-[$€-2]* &quot;-&quot;??_-"/>
    <numFmt numFmtId="181" formatCode="#,##0_ ;\(#,##0\)_-;&quot;-&quot;"/>
    <numFmt numFmtId="182" formatCode="0.00\ \x;\(0.00\ \x\);0.00\ \x"/>
    <numFmt numFmtId="183" formatCode="&quot;$&quot;#,##0"/>
    <numFmt numFmtId="184" formatCode="_-* #,##0\ _P_t_s_-;\-* #,##0\ _P_t_s_-;_-* &quot;-&quot;\ _P_t_s_-;_-@_-"/>
    <numFmt numFmtId="185" formatCode="_-* #,##0\ &quot;Pts&quot;_-;\-* #,##0\ &quot;Pts&quot;_-;_-* &quot;-&quot;\ &quot;Pts&quot;_-;_-@_-"/>
    <numFmt numFmtId="186" formatCode="_-* #,##0.00\ &quot;Pts&quot;_-;\-* #,##0.00\ &quot;Pts&quot;_-;_-* &quot;-&quot;??\ &quot;Pts&quot;_-;_-@_-"/>
    <numFmt numFmtId="187" formatCode="#,###,_);\(#,###,\)"/>
    <numFmt numFmtId="188" formatCode="0.00%;\(0.00%\)"/>
    <numFmt numFmtId="189" formatCode="#,##0.0\x;\(#,##0.0\x\)"/>
    <numFmt numFmtId="190" formatCode="##\ &quot;months&quot;"/>
    <numFmt numFmtId="191" formatCode="0.00\ \ \x"/>
    <numFmt numFmtId="192" formatCode="dd\ mmm\ yyyy"/>
    <numFmt numFmtId="193" formatCode="_-&quot;$&quot;* #,##0_-;\-&quot;$&quot;* #,##0_-;_-&quot;$&quot;* &quot;-&quot;_-;_-@_-"/>
    <numFmt numFmtId="194" formatCode="_-&quot;$&quot;* #,##0.00_-;\-&quot;$&quot;* #,##0.00_-;_-&quot;$&quot;* &quot;-&quot;??_-;_-@_-"/>
    <numFmt numFmtId="195" formatCode="General_)"/>
  </numFmts>
  <fonts count="112">
    <font>
      <sz val="11"/>
      <color theme="1"/>
      <name val="Tahoma"/>
      <family val="2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5"/>
      <color indexed="9"/>
      <name val="Angsana New"/>
      <family val="1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b/>
      <i/>
      <sz val="15"/>
      <color indexed="9"/>
      <name val="Angsana New"/>
      <family val="1"/>
    </font>
    <font>
      <i/>
      <sz val="15"/>
      <color indexed="9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i/>
      <sz val="16"/>
      <name val="Angsana New"/>
      <family val="1"/>
    </font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sz val="11"/>
      <color theme="1"/>
      <name val="Angsana New"/>
      <family val="1"/>
    </font>
    <font>
      <b/>
      <sz val="11"/>
      <color theme="1"/>
      <name val="Angsana New"/>
      <family val="1"/>
    </font>
    <font>
      <b/>
      <sz val="16"/>
      <color theme="1"/>
      <name val="Angsana New"/>
      <family val="1"/>
    </font>
    <font>
      <b/>
      <sz val="15"/>
      <color theme="1"/>
      <name val="Angsana New"/>
      <family val="1"/>
    </font>
    <font>
      <i/>
      <sz val="15"/>
      <color theme="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0">
    <xf numFmtId="0" fontId="0" fillId="0" borderId="0"/>
    <xf numFmtId="168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70" fontId="22" fillId="20" borderId="0" applyAlignment="0">
      <alignment horizontal="left"/>
      <protection locked="0"/>
    </xf>
    <xf numFmtId="171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18" fillId="0" borderId="0"/>
    <xf numFmtId="0" fontId="28" fillId="21" borderId="4">
      <alignment wrapText="1"/>
    </xf>
    <xf numFmtId="170" fontId="29" fillId="25" borderId="5" applyProtection="0">
      <alignment horizontal="center"/>
    </xf>
    <xf numFmtId="167" fontId="30" fillId="0" borderId="0" applyFill="0" applyBorder="0">
      <protection locked="0"/>
    </xf>
    <xf numFmtId="176" fontId="18" fillId="0" borderId="0" applyFill="0" applyBorder="0"/>
    <xf numFmtId="176" fontId="30" fillId="0" borderId="0" applyFill="0" applyBorder="0">
      <protection locked="0"/>
    </xf>
    <xf numFmtId="38" fontId="31" fillId="0" borderId="6" applyBorder="0"/>
    <xf numFmtId="177" fontId="18" fillId="0" borderId="0"/>
    <xf numFmtId="165" fontId="18" fillId="0" borderId="0"/>
    <xf numFmtId="15" fontId="18" fillId="0" borderId="0"/>
    <xf numFmtId="15" fontId="30" fillId="0" borderId="0" applyFill="0" applyBorder="0">
      <protection locked="0"/>
    </xf>
    <xf numFmtId="178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30" fillId="0" borderId="0" applyFill="0" applyBorder="0">
      <protection locked="0"/>
    </xf>
    <xf numFmtId="169" fontId="18" fillId="0" borderId="0" applyFill="0" applyBorder="0">
      <alignment horizontal="right"/>
    </xf>
    <xf numFmtId="169" fontId="30" fillId="0" borderId="0" applyFill="0" applyBorder="0">
      <protection locked="0"/>
    </xf>
    <xf numFmtId="0" fontId="32" fillId="26" borderId="0"/>
    <xf numFmtId="179" fontId="18" fillId="0" borderId="0"/>
    <xf numFmtId="0" fontId="32" fillId="26" borderId="7"/>
    <xf numFmtId="0" fontId="32" fillId="26" borderId="7"/>
    <xf numFmtId="0" fontId="33" fillId="27" borderId="0"/>
    <xf numFmtId="180" fontId="18" fillId="0" borderId="0" applyFont="0" applyFill="0" applyBorder="0" applyAlignment="0" applyProtection="0"/>
    <xf numFmtId="0" fontId="18" fillId="28" borderId="0" applyNumberFormat="0" applyFont="0" applyAlignment="0"/>
    <xf numFmtId="170" fontId="34" fillId="29" borderId="5" applyProtection="0">
      <alignment horizontal="center"/>
    </xf>
    <xf numFmtId="0" fontId="35" fillId="26" borderId="8"/>
    <xf numFmtId="0" fontId="35" fillId="26" borderId="7"/>
    <xf numFmtId="0" fontId="35" fillId="30" borderId="7"/>
    <xf numFmtId="38" fontId="36" fillId="31" borderId="0" applyNumberFormat="0" applyBorder="0" applyAlignment="0" applyProtection="0"/>
    <xf numFmtId="170" fontId="18" fillId="32" borderId="0" applyNumberFormat="0" applyFont="0" applyAlignment="0">
      <alignment horizontal="left"/>
    </xf>
    <xf numFmtId="170" fontId="23" fillId="33" borderId="0" applyNumberFormat="0" applyAlignment="0">
      <alignment horizontal="left"/>
    </xf>
    <xf numFmtId="170" fontId="23" fillId="34" borderId="0" applyNumberFormat="0" applyAlignment="0">
      <alignment horizontal="left"/>
    </xf>
    <xf numFmtId="0" fontId="37" fillId="0" borderId="9" applyNumberFormat="0" applyAlignment="0" applyProtection="0">
      <alignment horizontal="left" vertical="center"/>
    </xf>
    <xf numFmtId="0" fontId="37" fillId="0" borderId="10">
      <alignment horizontal="left" vertical="center"/>
    </xf>
    <xf numFmtId="0" fontId="38" fillId="0" borderId="0"/>
    <xf numFmtId="0" fontId="39" fillId="0" borderId="0" applyNumberFormat="0" applyFill="0" applyBorder="0"/>
    <xf numFmtId="181" fontId="40" fillId="0" borderId="0">
      <alignment horizontal="left"/>
    </xf>
    <xf numFmtId="0" fontId="41" fillId="0" borderId="0"/>
    <xf numFmtId="0" fontId="42" fillId="0" borderId="0"/>
    <xf numFmtId="0" fontId="43" fillId="0" borderId="0">
      <alignment horizontal="left"/>
    </xf>
    <xf numFmtId="0" fontId="44" fillId="0" borderId="0" applyNumberFormat="0" applyFill="0" applyBorder="0" applyAlignment="0" applyProtection="0">
      <alignment vertical="top"/>
      <protection locked="0"/>
    </xf>
    <xf numFmtId="182" fontId="45" fillId="0" borderId="5" applyNumberFormat="0" applyAlignment="0" applyProtection="0"/>
    <xf numFmtId="10" fontId="36" fillId="35" borderId="14" applyNumberFormat="0" applyBorder="0" applyAlignment="0" applyProtection="0"/>
    <xf numFmtId="0" fontId="18" fillId="0" borderId="15" applyNumberFormat="0" applyFont="0" applyFill="0" applyAlignment="0" applyProtection="0"/>
    <xf numFmtId="183" fontId="46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18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37" fontId="47" fillId="0" borderId="0"/>
    <xf numFmtId="187" fontId="18" fillId="0" borderId="0"/>
    <xf numFmtId="188" fontId="48" fillId="0" borderId="0"/>
    <xf numFmtId="0" fontId="48" fillId="0" borderId="0"/>
    <xf numFmtId="189" fontId="48" fillId="0" borderId="0">
      <alignment horizontal="right"/>
    </xf>
    <xf numFmtId="0" fontId="5" fillId="0" borderId="0"/>
    <xf numFmtId="0" fontId="5" fillId="0" borderId="0"/>
    <xf numFmtId="0" fontId="101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03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5" fillId="0" borderId="0"/>
    <xf numFmtId="0" fontId="105" fillId="0" borderId="0"/>
    <xf numFmtId="0" fontId="18" fillId="0" borderId="0"/>
    <xf numFmtId="0" fontId="18" fillId="0" borderId="0"/>
    <xf numFmtId="0" fontId="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01" fillId="0" borderId="0"/>
    <xf numFmtId="0" fontId="105" fillId="0" borderId="0"/>
    <xf numFmtId="0" fontId="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105" fillId="0" borderId="0"/>
    <xf numFmtId="0" fontId="101" fillId="0" borderId="0"/>
    <xf numFmtId="0" fontId="102" fillId="0" borderId="0"/>
    <xf numFmtId="0" fontId="49" fillId="0" borderId="0"/>
    <xf numFmtId="0" fontId="49" fillId="0" borderId="0"/>
    <xf numFmtId="0" fontId="1" fillId="0" borderId="0"/>
    <xf numFmtId="0" fontId="104" fillId="0" borderId="0"/>
    <xf numFmtId="0" fontId="1" fillId="0" borderId="0"/>
    <xf numFmtId="0" fontId="18" fillId="0" borderId="0"/>
    <xf numFmtId="0" fontId="50" fillId="0" borderId="0"/>
    <xf numFmtId="0" fontId="49" fillId="0" borderId="0"/>
    <xf numFmtId="0" fontId="5" fillId="0" borderId="0"/>
    <xf numFmtId="0" fontId="5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04" fillId="0" borderId="0"/>
    <xf numFmtId="0" fontId="18" fillId="0" borderId="0"/>
    <xf numFmtId="0" fontId="30" fillId="0" borderId="0" applyFill="0" applyBorder="0">
      <protection locked="0"/>
    </xf>
    <xf numFmtId="0" fontId="12" fillId="0" borderId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38" fontId="39" fillId="0" borderId="0"/>
    <xf numFmtId="0" fontId="18" fillId="31" borderId="6"/>
    <xf numFmtId="40" fontId="51" fillId="28" borderId="0">
      <alignment horizontal="right"/>
    </xf>
    <xf numFmtId="0" fontId="52" fillId="30" borderId="0">
      <alignment horizontal="center"/>
    </xf>
    <xf numFmtId="0" fontId="23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190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191" fontId="18" fillId="0" borderId="0"/>
    <xf numFmtId="0" fontId="59" fillId="0" borderId="0"/>
    <xf numFmtId="0" fontId="32" fillId="26" borderId="0"/>
    <xf numFmtId="0" fontId="60" fillId="0" borderId="0">
      <alignment vertical="center"/>
    </xf>
    <xf numFmtId="170" fontId="46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2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40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2" fillId="53" borderId="27" applyNumberFormat="0" applyProtection="0">
      <alignment horizontal="left" vertical="center" indent="1"/>
    </xf>
    <xf numFmtId="4" fontId="40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6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192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181" fontId="18" fillId="0" borderId="0"/>
    <xf numFmtId="0" fontId="50" fillId="0" borderId="0"/>
    <xf numFmtId="0" fontId="50" fillId="0" borderId="0"/>
    <xf numFmtId="170" fontId="18" fillId="0" borderId="30" applyAlignment="0">
      <alignment horizontal="center"/>
    </xf>
    <xf numFmtId="170" fontId="75" fillId="0" borderId="30" applyFill="0" applyAlignment="0" applyProtection="0"/>
    <xf numFmtId="0" fontId="76" fillId="0" borderId="0" applyFill="0" applyBorder="0" applyAlignment="0"/>
    <xf numFmtId="0" fontId="46" fillId="61" borderId="14">
      <alignment horizontal="center" vertical="center"/>
    </xf>
    <xf numFmtId="0" fontId="18" fillId="47" borderId="0" applyNumberFormat="0" applyFont="0" applyBorder="0" applyAlignment="0" applyProtection="0"/>
    <xf numFmtId="40" fontId="77" fillId="0" borderId="0"/>
    <xf numFmtId="167" fontId="75" fillId="0" borderId="10" applyFill="0"/>
    <xf numFmtId="167" fontId="75" fillId="0" borderId="30" applyFill="0"/>
    <xf numFmtId="167" fontId="18" fillId="0" borderId="10" applyFill="0"/>
    <xf numFmtId="167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8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193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0" fontId="58" fillId="0" borderId="0" applyNumberFormat="0" applyFill="0" applyBorder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4" borderId="3" applyNumberFormat="0" applyAlignment="0" applyProtection="0"/>
    <xf numFmtId="0" fontId="81" fillId="0" borderId="16" applyNumberFormat="0" applyFill="0" applyAlignment="0" applyProtection="0"/>
    <xf numFmtId="0" fontId="82" fillId="3" borderId="0" applyNumberFormat="0" applyBorder="0" applyAlignment="0" applyProtection="0"/>
    <xf numFmtId="0" fontId="83" fillId="23" borderId="18" applyNumberFormat="0" applyAlignment="0" applyProtection="0"/>
    <xf numFmtId="0" fontId="84" fillId="23" borderId="2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4" borderId="0" applyNumberFormat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8" fillId="0" borderId="0"/>
    <xf numFmtId="39" fontId="90" fillId="0" borderId="0"/>
    <xf numFmtId="0" fontId="91" fillId="7" borderId="2" applyNumberFormat="0" applyAlignment="0" applyProtection="0"/>
    <xf numFmtId="0" fontId="92" fillId="37" borderId="0" applyNumberFormat="0" applyBorder="0" applyAlignment="0" applyProtection="0"/>
    <xf numFmtId="0" fontId="93" fillId="0" borderId="31" applyNumberFormat="0" applyFill="0" applyAlignment="0" applyProtection="0"/>
    <xf numFmtId="0" fontId="94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5" fillId="0" borderId="11" applyNumberFormat="0" applyFill="0" applyAlignment="0" applyProtection="0"/>
    <xf numFmtId="0" fontId="96" fillId="0" borderId="12" applyNumberFormat="0" applyFill="0" applyAlignment="0" applyProtection="0"/>
    <xf numFmtId="0" fontId="97" fillId="0" borderId="13" applyNumberFormat="0" applyFill="0" applyAlignment="0" applyProtection="0"/>
    <xf numFmtId="0" fontId="97" fillId="0" borderId="0" applyNumberFormat="0" applyFill="0" applyBorder="0" applyAlignment="0" applyProtection="0"/>
    <xf numFmtId="195" fontId="98" fillId="0" borderId="0"/>
  </cellStyleXfs>
  <cellXfs count="142">
    <xf numFmtId="0" fontId="0" fillId="0" borderId="0" xfId="0"/>
    <xf numFmtId="0" fontId="1" fillId="0" borderId="0" xfId="266" applyFont="1" applyFill="1" applyAlignment="1"/>
    <xf numFmtId="0" fontId="2" fillId="0" borderId="0" xfId="266" applyFont="1" applyFill="1" applyAlignment="1"/>
    <xf numFmtId="0" fontId="2" fillId="0" borderId="0" xfId="266" applyFont="1" applyFill="1" applyAlignment="1">
      <alignment horizontal="center"/>
    </xf>
    <xf numFmtId="0" fontId="2" fillId="0" borderId="0" xfId="266" applyFont="1" applyFill="1" applyAlignment="1">
      <alignment horizontal="right"/>
    </xf>
    <xf numFmtId="0" fontId="3" fillId="0" borderId="0" xfId="266" applyFont="1" applyFill="1" applyAlignment="1">
      <alignment horizontal="center"/>
    </xf>
    <xf numFmtId="0" fontId="2" fillId="0" borderId="0" xfId="266" applyFont="1" applyFill="1" applyBorder="1" applyAlignment="1">
      <alignment horizontal="center"/>
    </xf>
    <xf numFmtId="0" fontId="4" fillId="0" borderId="0" xfId="266" applyFont="1" applyFill="1" applyBorder="1" applyAlignment="1">
      <alignment horizontal="center"/>
    </xf>
    <xf numFmtId="49" fontId="1" fillId="0" borderId="0" xfId="266" applyNumberFormat="1" applyFont="1" applyFill="1" applyBorder="1" applyAlignment="1">
      <alignment horizontal="center"/>
    </xf>
    <xf numFmtId="0" fontId="1" fillId="0" borderId="0" xfId="266" applyFont="1" applyFill="1" applyBorder="1" applyAlignment="1">
      <alignment horizontal="center"/>
    </xf>
    <xf numFmtId="0" fontId="4" fillId="0" borderId="0" xfId="266" applyFont="1" applyFill="1" applyAlignment="1">
      <alignment horizontal="center"/>
    </xf>
    <xf numFmtId="0" fontId="3" fillId="0" borderId="0" xfId="266" applyFont="1" applyFill="1" applyAlignment="1"/>
    <xf numFmtId="165" fontId="1" fillId="0" borderId="0" xfId="266" applyNumberFormat="1" applyFont="1" applyFill="1" applyAlignment="1"/>
    <xf numFmtId="0" fontId="1" fillId="0" borderId="0" xfId="266" applyFont="1" applyFill="1" applyAlignment="1">
      <alignment horizontal="left"/>
    </xf>
    <xf numFmtId="165" fontId="1" fillId="0" borderId="0" xfId="109" applyNumberFormat="1" applyFont="1" applyFill="1" applyAlignment="1"/>
    <xf numFmtId="164" fontId="1" fillId="0" borderId="0" xfId="32" applyFont="1" applyFill="1" applyAlignment="1"/>
    <xf numFmtId="0" fontId="9" fillId="0" borderId="0" xfId="266" applyFont="1" applyFill="1" applyAlignment="1"/>
    <xf numFmtId="0" fontId="2" fillId="0" borderId="0" xfId="266" applyFont="1" applyFill="1" applyAlignment="1">
      <alignment horizontal="left"/>
    </xf>
    <xf numFmtId="0" fontId="10" fillId="0" borderId="0" xfId="266" applyFont="1" applyFill="1" applyAlignment="1">
      <alignment horizontal="center"/>
    </xf>
    <xf numFmtId="0" fontId="11" fillId="0" borderId="0" xfId="266" applyFont="1" applyFill="1" applyAlignment="1">
      <alignment horizontal="center"/>
    </xf>
    <xf numFmtId="0" fontId="1" fillId="0" borderId="0" xfId="266" applyFont="1" applyFill="1" applyAlignment="1">
      <alignment horizontal="center"/>
    </xf>
    <xf numFmtId="166" fontId="1" fillId="0" borderId="0" xfId="266" applyNumberFormat="1" applyFont="1" applyFill="1" applyAlignment="1">
      <alignment horizontal="center"/>
    </xf>
    <xf numFmtId="0" fontId="1" fillId="0" borderId="0" xfId="287" applyFont="1" applyFill="1" applyAlignment="1"/>
    <xf numFmtId="0" fontId="2" fillId="0" borderId="0" xfId="287" applyFont="1" applyFill="1" applyAlignment="1"/>
    <xf numFmtId="0" fontId="3" fillId="0" borderId="0" xfId="287" applyFont="1" applyFill="1" applyAlignment="1">
      <alignment horizontal="centerContinuous"/>
    </xf>
    <xf numFmtId="0" fontId="2" fillId="0" borderId="0" xfId="287" applyFont="1" applyFill="1" applyAlignment="1">
      <alignment horizontal="centerContinuous"/>
    </xf>
    <xf numFmtId="0" fontId="2" fillId="0" borderId="0" xfId="287" applyFont="1" applyFill="1" applyBorder="1" applyAlignment="1">
      <alignment horizontal="right"/>
    </xf>
    <xf numFmtId="0" fontId="4" fillId="0" borderId="0" xfId="287" applyFont="1" applyFill="1" applyAlignment="1">
      <alignment horizontal="center"/>
    </xf>
    <xf numFmtId="0" fontId="3" fillId="0" borderId="0" xfId="287" applyFont="1" applyFill="1" applyAlignment="1">
      <alignment horizontal="center"/>
    </xf>
    <xf numFmtId="165" fontId="2" fillId="0" borderId="0" xfId="109" applyNumberFormat="1" applyFont="1" applyFill="1" applyBorder="1" applyAlignment="1"/>
    <xf numFmtId="0" fontId="2" fillId="0" borderId="0" xfId="194" applyFont="1" applyFill="1" applyAlignment="1">
      <alignment horizontal="left"/>
    </xf>
    <xf numFmtId="0" fontId="4" fillId="0" borderId="0" xfId="194" applyFont="1" applyFill="1" applyAlignment="1">
      <alignment horizontal="center"/>
    </xf>
    <xf numFmtId="0" fontId="1" fillId="0" borderId="0" xfId="194" applyFont="1" applyFill="1" applyAlignment="1">
      <alignment horizontal="left"/>
    </xf>
    <xf numFmtId="0" fontId="1" fillId="0" borderId="0" xfId="266" applyFill="1" applyAlignment="1">
      <alignment horizontal="left"/>
    </xf>
    <xf numFmtId="164" fontId="2" fillId="0" borderId="34" xfId="287" applyNumberFormat="1" applyFont="1" applyFill="1" applyBorder="1" applyAlignment="1"/>
    <xf numFmtId="0" fontId="1" fillId="0" borderId="0" xfId="287" applyFont="1" applyFill="1" applyAlignment="1">
      <alignment horizontal="center"/>
    </xf>
    <xf numFmtId="0" fontId="2" fillId="0" borderId="0" xfId="287" applyFont="1" applyFill="1" applyAlignment="1">
      <alignment horizontal="left"/>
    </xf>
    <xf numFmtId="0" fontId="2" fillId="0" borderId="0" xfId="287" applyFont="1" applyFill="1" applyBorder="1" applyAlignment="1">
      <alignment horizontal="center"/>
    </xf>
    <xf numFmtId="0" fontId="1" fillId="0" borderId="0" xfId="287" applyFont="1" applyFill="1" applyBorder="1" applyAlignment="1">
      <alignment horizontal="center"/>
    </xf>
    <xf numFmtId="0" fontId="15" fillId="0" borderId="0" xfId="287" applyFont="1" applyFill="1" applyBorder="1" applyAlignment="1">
      <alignment horizontal="center"/>
    </xf>
    <xf numFmtId="0" fontId="2" fillId="0" borderId="0" xfId="287" applyFont="1" applyFill="1" applyAlignment="1">
      <alignment horizontal="center"/>
    </xf>
    <xf numFmtId="0" fontId="1" fillId="0" borderId="0" xfId="287" applyFont="1" applyFill="1" applyAlignment="1">
      <alignment horizontal="right"/>
    </xf>
    <xf numFmtId="165" fontId="2" fillId="0" borderId="0" xfId="287" applyNumberFormat="1" applyFont="1" applyFill="1" applyBorder="1" applyAlignment="1"/>
    <xf numFmtId="0" fontId="3" fillId="0" borderId="0" xfId="287" applyFont="1" applyFill="1" applyAlignment="1"/>
    <xf numFmtId="165" fontId="1" fillId="0" borderId="0" xfId="287" applyNumberFormat="1" applyFont="1" applyFill="1" applyBorder="1" applyAlignment="1"/>
    <xf numFmtId="0" fontId="15" fillId="0" borderId="0" xfId="287" applyFont="1" applyFill="1" applyAlignment="1"/>
    <xf numFmtId="165" fontId="2" fillId="0" borderId="10" xfId="287" applyNumberFormat="1" applyFont="1" applyFill="1" applyBorder="1" applyAlignment="1"/>
    <xf numFmtId="165" fontId="1" fillId="0" borderId="0" xfId="287" applyNumberFormat="1" applyFont="1" applyFill="1" applyAlignment="1"/>
    <xf numFmtId="165" fontId="2" fillId="0" borderId="34" xfId="287" applyNumberFormat="1" applyFont="1" applyFill="1" applyBorder="1" applyAlignment="1"/>
    <xf numFmtId="0" fontId="1" fillId="0" borderId="0" xfId="287" applyFont="1" applyFill="1" applyBorder="1" applyAlignment="1"/>
    <xf numFmtId="165" fontId="2" fillId="0" borderId="0" xfId="287" applyNumberFormat="1" applyFont="1" applyFill="1" applyAlignment="1"/>
    <xf numFmtId="0" fontId="2" fillId="0" borderId="0" xfId="287" applyFont="1" applyFill="1" applyBorder="1" applyAlignment="1"/>
    <xf numFmtId="165" fontId="1" fillId="0" borderId="0" xfId="32" applyNumberFormat="1" applyFont="1" applyFill="1" applyAlignment="1"/>
    <xf numFmtId="165" fontId="2" fillId="0" borderId="0" xfId="32" applyNumberFormat="1" applyFont="1" applyFill="1" applyAlignment="1"/>
    <xf numFmtId="165" fontId="1" fillId="0" borderId="0" xfId="32" applyNumberFormat="1" applyFont="1" applyFill="1" applyAlignment="1">
      <alignment horizontal="left"/>
    </xf>
    <xf numFmtId="164" fontId="2" fillId="0" borderId="0" xfId="287" applyNumberFormat="1" applyFont="1" applyFill="1" applyBorder="1" applyAlignment="1"/>
    <xf numFmtId="165" fontId="1" fillId="0" borderId="0" xfId="32" applyNumberFormat="1" applyFont="1" applyFill="1" applyBorder="1" applyAlignment="1"/>
    <xf numFmtId="0" fontId="106" fillId="0" borderId="0" xfId="0" applyFont="1" applyFill="1" applyAlignment="1"/>
    <xf numFmtId="165" fontId="1" fillId="0" borderId="0" xfId="287" applyNumberFormat="1" applyFont="1" applyFill="1" applyAlignment="1">
      <alignment horizontal="center"/>
    </xf>
    <xf numFmtId="0" fontId="16" fillId="0" borderId="0" xfId="287" applyFont="1" applyFill="1" applyAlignment="1"/>
    <xf numFmtId="0" fontId="106" fillId="0" borderId="0" xfId="263" applyFont="1" applyFill="1" applyAlignment="1">
      <alignment horizontal="center"/>
    </xf>
    <xf numFmtId="0" fontId="106" fillId="0" borderId="0" xfId="263" applyFont="1" applyFill="1" applyBorder="1" applyAlignment="1">
      <alignment horizontal="center"/>
    </xf>
    <xf numFmtId="15" fontId="1" fillId="0" borderId="0" xfId="206" applyNumberFormat="1" applyFont="1" applyFill="1" applyBorder="1" applyAlignment="1">
      <alignment horizontal="center"/>
    </xf>
    <xf numFmtId="43" fontId="1" fillId="0" borderId="0" xfId="44" applyFont="1" applyFill="1" applyBorder="1" applyAlignment="1">
      <alignment horizontal="center"/>
    </xf>
    <xf numFmtId="0" fontId="106" fillId="0" borderId="0" xfId="263" applyFont="1" applyFill="1" applyAlignment="1"/>
    <xf numFmtId="165" fontId="2" fillId="0" borderId="0" xfId="287" applyNumberFormat="1" applyFont="1" applyFill="1" applyAlignment="1">
      <alignment horizontal="center"/>
    </xf>
    <xf numFmtId="43" fontId="1" fillId="0" borderId="0" xfId="287" applyNumberFormat="1" applyFont="1" applyFill="1" applyAlignment="1"/>
    <xf numFmtId="165" fontId="1" fillId="0" borderId="0" xfId="32" applyNumberFormat="1" applyFont="1" applyFill="1" applyAlignment="1">
      <alignment horizontal="center"/>
    </xf>
    <xf numFmtId="165" fontId="1" fillId="0" borderId="35" xfId="287" applyNumberFormat="1" applyFont="1" applyFill="1" applyBorder="1" applyAlignment="1"/>
    <xf numFmtId="165" fontId="1" fillId="0" borderId="35" xfId="32" applyNumberFormat="1" applyFont="1" applyFill="1" applyBorder="1" applyAlignment="1"/>
    <xf numFmtId="165" fontId="2" fillId="0" borderId="0" xfId="32" applyNumberFormat="1" applyFont="1" applyFill="1" applyAlignment="1">
      <alignment horizontal="center"/>
    </xf>
    <xf numFmtId="165" fontId="2" fillId="0" borderId="10" xfId="32" applyNumberFormat="1" applyFont="1" applyFill="1" applyBorder="1" applyAlignment="1"/>
    <xf numFmtId="165" fontId="2" fillId="0" borderId="0" xfId="32" applyNumberFormat="1" applyFont="1" applyFill="1" applyBorder="1" applyAlignment="1"/>
    <xf numFmtId="165" fontId="2" fillId="0" borderId="36" xfId="32" applyNumberFormat="1" applyFont="1" applyFill="1" applyBorder="1" applyAlignment="1"/>
    <xf numFmtId="0" fontId="13" fillId="0" borderId="0" xfId="194" applyFont="1" applyFill="1" applyAlignment="1"/>
    <xf numFmtId="165" fontId="1" fillId="0" borderId="0" xfId="109" applyNumberFormat="1" applyFont="1" applyFill="1" applyAlignment="1">
      <alignment horizontal="center"/>
    </xf>
    <xf numFmtId="165" fontId="106" fillId="0" borderId="0" xfId="0" applyNumberFormat="1" applyFont="1" applyFill="1" applyAlignment="1"/>
    <xf numFmtId="165" fontId="1" fillId="0" borderId="30" xfId="109" applyNumberFormat="1" applyFont="1" applyFill="1" applyBorder="1" applyAlignment="1"/>
    <xf numFmtId="165" fontId="2" fillId="0" borderId="10" xfId="109" applyNumberFormat="1" applyFont="1" applyFill="1" applyBorder="1" applyAlignment="1"/>
    <xf numFmtId="0" fontId="14" fillId="0" borderId="0" xfId="287" applyFont="1" applyFill="1" applyAlignment="1"/>
    <xf numFmtId="0" fontId="99" fillId="0" borderId="0" xfId="287" applyFont="1" applyFill="1" applyAlignment="1">
      <alignment horizontal="center"/>
    </xf>
    <xf numFmtId="165" fontId="14" fillId="0" borderId="0" xfId="109" applyNumberFormat="1" applyFont="1" applyFill="1" applyAlignment="1"/>
    <xf numFmtId="0" fontId="14" fillId="0" borderId="0" xfId="287" applyFont="1" applyFill="1" applyAlignment="1">
      <alignment horizontal="center"/>
    </xf>
    <xf numFmtId="0" fontId="107" fillId="0" borderId="0" xfId="0" applyFont="1" applyFill="1" applyAlignment="1"/>
    <xf numFmtId="165" fontId="1" fillId="0" borderId="34" xfId="32" applyNumberFormat="1" applyFont="1" applyFill="1" applyBorder="1" applyAlignment="1"/>
    <xf numFmtId="165" fontId="107" fillId="0" borderId="0" xfId="32" applyNumberFormat="1" applyFont="1" applyFill="1" applyAlignment="1"/>
    <xf numFmtId="165" fontId="2" fillId="0" borderId="30" xfId="32" applyNumberFormat="1" applyFont="1" applyFill="1" applyBorder="1" applyAlignment="1"/>
    <xf numFmtId="165" fontId="6" fillId="0" borderId="0" xfId="32" applyNumberFormat="1" applyFont="1" applyFill="1" applyAlignment="1"/>
    <xf numFmtId="165" fontId="108" fillId="0" borderId="0" xfId="32" applyNumberFormat="1" applyFont="1" applyFill="1" applyAlignment="1"/>
    <xf numFmtId="165" fontId="2" fillId="0" borderId="34" xfId="32" applyNumberFormat="1" applyFont="1" applyFill="1" applyBorder="1" applyAlignment="1"/>
    <xf numFmtId="165" fontId="107" fillId="0" borderId="0" xfId="32" applyNumberFormat="1" applyFont="1" applyFill="1" applyBorder="1" applyAlignment="1"/>
    <xf numFmtId="165" fontId="2" fillId="0" borderId="0" xfId="287" applyNumberFormat="1" applyFont="1" applyFill="1" applyAlignment="1">
      <alignment horizontal="centerContinuous"/>
    </xf>
    <xf numFmtId="0" fontId="9" fillId="0" borderId="0" xfId="287" applyFont="1" applyFill="1" applyAlignment="1"/>
    <xf numFmtId="0" fontId="106" fillId="0" borderId="0" xfId="0" applyFont="1" applyFill="1" applyAlignment="1">
      <alignment horizontal="center"/>
    </xf>
    <xf numFmtId="164" fontId="1" fillId="0" borderId="0" xfId="266" applyNumberFormat="1" applyFont="1" applyFill="1" applyAlignment="1"/>
    <xf numFmtId="0" fontId="3" fillId="0" borderId="0" xfId="266" applyFont="1" applyFill="1" applyAlignment="1">
      <alignment horizontal="left"/>
    </xf>
    <xf numFmtId="165" fontId="1" fillId="0" borderId="0" xfId="287" applyNumberFormat="1" applyFont="1" applyFill="1" applyBorder="1" applyAlignment="1">
      <alignment horizontal="center"/>
    </xf>
    <xf numFmtId="165" fontId="1" fillId="0" borderId="0" xfId="109" applyNumberFormat="1" applyFont="1" applyFill="1" applyBorder="1" applyAlignment="1"/>
    <xf numFmtId="165" fontId="106" fillId="0" borderId="0" xfId="0" applyNumberFormat="1" applyFont="1" applyFill="1" applyBorder="1" applyAlignment="1"/>
    <xf numFmtId="165" fontId="2" fillId="0" borderId="10" xfId="109" applyNumberFormat="1" applyFont="1" applyFill="1" applyBorder="1" applyAlignment="1">
      <alignment horizontal="right"/>
    </xf>
    <xf numFmtId="165" fontId="2" fillId="0" borderId="0" xfId="287" applyNumberFormat="1" applyFont="1" applyFill="1" applyBorder="1" applyAlignment="1">
      <alignment horizontal="right"/>
    </xf>
    <xf numFmtId="165" fontId="2" fillId="0" borderId="0" xfId="32" applyNumberFormat="1" applyFont="1" applyFill="1" applyAlignment="1">
      <alignment horizontal="centerContinuous"/>
    </xf>
    <xf numFmtId="165" fontId="2" fillId="0" borderId="36" xfId="109" applyNumberFormat="1" applyFont="1" applyFill="1" applyBorder="1" applyAlignment="1"/>
    <xf numFmtId="0" fontId="109" fillId="0" borderId="0" xfId="263" applyFont="1" applyFill="1" applyAlignment="1"/>
    <xf numFmtId="0" fontId="110" fillId="0" borderId="0" xfId="263" applyFont="1" applyFill="1" applyAlignment="1">
      <alignment horizontal="center"/>
    </xf>
    <xf numFmtId="0" fontId="106" fillId="0" borderId="35" xfId="263" applyFont="1" applyFill="1" applyBorder="1" applyAlignment="1">
      <alignment horizontal="center"/>
    </xf>
    <xf numFmtId="0" fontId="109" fillId="0" borderId="0" xfId="263" applyFont="1" applyFill="1" applyAlignment="1"/>
    <xf numFmtId="165" fontId="16" fillId="0" borderId="0" xfId="287" applyNumberFormat="1" applyFont="1" applyFill="1" applyAlignment="1"/>
    <xf numFmtId="165" fontId="9" fillId="0" borderId="0" xfId="287" applyNumberFormat="1" applyFont="1" applyFill="1" applyBorder="1" applyAlignment="1"/>
    <xf numFmtId="165" fontId="9" fillId="0" borderId="0" xfId="287" applyNumberFormat="1" applyFont="1" applyFill="1" applyAlignment="1"/>
    <xf numFmtId="165" fontId="2" fillId="0" borderId="35" xfId="32" applyNumberFormat="1" applyFont="1" applyFill="1" applyBorder="1" applyAlignment="1"/>
    <xf numFmtId="0" fontId="4" fillId="0" borderId="0" xfId="287" applyFont="1" applyFill="1" applyBorder="1" applyAlignment="1">
      <alignment horizontal="center"/>
    </xf>
    <xf numFmtId="0" fontId="100" fillId="0" borderId="0" xfId="287" applyFont="1" applyFill="1" applyAlignment="1">
      <alignment horizontal="center"/>
    </xf>
    <xf numFmtId="165" fontId="107" fillId="0" borderId="0" xfId="184" applyNumberFormat="1" applyFont="1" applyFill="1" applyAlignment="1"/>
    <xf numFmtId="164" fontId="1" fillId="0" borderId="0" xfId="32" applyFont="1" applyFill="1" applyBorder="1" applyAlignment="1"/>
    <xf numFmtId="165" fontId="2" fillId="0" borderId="35" xfId="287" applyNumberFormat="1" applyFont="1" applyFill="1" applyBorder="1" applyAlignment="1"/>
    <xf numFmtId="165" fontId="1" fillId="0" borderId="35" xfId="109" applyNumberFormat="1" applyFont="1" applyFill="1" applyBorder="1" applyAlignment="1"/>
    <xf numFmtId="165" fontId="1" fillId="0" borderId="0" xfId="32" applyNumberFormat="1" applyFont="1" applyFill="1" applyBorder="1" applyAlignment="1">
      <alignment horizontal="center"/>
    </xf>
    <xf numFmtId="0" fontId="109" fillId="0" borderId="0" xfId="0" applyFont="1" applyFill="1" applyAlignment="1"/>
    <xf numFmtId="0" fontId="4" fillId="0" borderId="0" xfId="287" applyFont="1" applyFill="1" applyAlignment="1">
      <alignment horizontal="center"/>
    </xf>
    <xf numFmtId="0" fontId="109" fillId="0" borderId="0" xfId="263" applyFont="1" applyFill="1" applyAlignment="1"/>
    <xf numFmtId="0" fontId="111" fillId="0" borderId="0" xfId="0" applyFont="1" applyFill="1" applyAlignment="1">
      <alignment horizontal="center"/>
    </xf>
    <xf numFmtId="0" fontId="4" fillId="0" borderId="0" xfId="287" applyFont="1" applyFill="1" applyAlignment="1">
      <alignment horizontal="center"/>
    </xf>
    <xf numFmtId="0" fontId="9" fillId="0" borderId="0" xfId="287" applyFont="1" applyFill="1" applyAlignment="1">
      <alignment horizontal="left"/>
    </xf>
    <xf numFmtId="0" fontId="4" fillId="0" borderId="0" xfId="266" applyFont="1" applyFill="1" applyAlignment="1"/>
    <xf numFmtId="0" fontId="106" fillId="0" borderId="0" xfId="184" applyFont="1" applyFill="1" applyAlignment="1"/>
    <xf numFmtId="167" fontId="1" fillId="0" borderId="0" xfId="266" applyNumberFormat="1" applyFont="1" applyFill="1" applyBorder="1" applyAlignment="1">
      <alignment horizontal="left"/>
    </xf>
    <xf numFmtId="164" fontId="1" fillId="0" borderId="0" xfId="287" applyNumberFormat="1" applyFont="1" applyFill="1" applyAlignment="1"/>
    <xf numFmtId="0" fontId="109" fillId="0" borderId="0" xfId="0" applyFont="1" applyFill="1" applyAlignment="1"/>
    <xf numFmtId="0" fontId="4" fillId="0" borderId="0" xfId="287" applyFont="1" applyFill="1" applyAlignment="1">
      <alignment horizontal="center"/>
    </xf>
    <xf numFmtId="0" fontId="109" fillId="0" borderId="0" xfId="0" applyFont="1" applyFill="1" applyAlignment="1"/>
    <xf numFmtId="0" fontId="9" fillId="0" borderId="0" xfId="287" applyFont="1" applyFill="1" applyAlignment="1">
      <alignment horizontal="left"/>
    </xf>
    <xf numFmtId="0" fontId="4" fillId="0" borderId="0" xfId="287" applyFont="1" applyFill="1" applyAlignment="1">
      <alignment horizontal="center"/>
    </xf>
    <xf numFmtId="0" fontId="111" fillId="0" borderId="0" xfId="0" applyFont="1" applyFill="1" applyAlignment="1">
      <alignment horizontal="center"/>
    </xf>
    <xf numFmtId="0" fontId="109" fillId="0" borderId="0" xfId="0" applyFont="1" applyFill="1" applyAlignment="1"/>
    <xf numFmtId="0" fontId="110" fillId="0" borderId="0" xfId="0" applyFont="1" applyFill="1" applyAlignment="1">
      <alignment horizontal="center"/>
    </xf>
    <xf numFmtId="49" fontId="1" fillId="0" borderId="0" xfId="32" applyNumberFormat="1" applyFont="1" applyFill="1" applyBorder="1" applyAlignment="1">
      <alignment horizontal="center" wrapText="1"/>
    </xf>
    <xf numFmtId="0" fontId="110" fillId="0" borderId="0" xfId="263" applyFont="1" applyFill="1" applyAlignment="1">
      <alignment horizontal="center"/>
    </xf>
    <xf numFmtId="0" fontId="106" fillId="0" borderId="35" xfId="263" applyFont="1" applyFill="1" applyBorder="1" applyAlignment="1">
      <alignment horizontal="center"/>
    </xf>
    <xf numFmtId="0" fontId="4" fillId="0" borderId="0" xfId="287" applyFont="1" applyFill="1" applyAlignment="1">
      <alignment horizontal="center"/>
    </xf>
    <xf numFmtId="0" fontId="111" fillId="0" borderId="0" xfId="263" applyFont="1" applyFill="1" applyAlignment="1">
      <alignment horizontal="center"/>
    </xf>
    <xf numFmtId="0" fontId="9" fillId="0" borderId="0" xfId="287" applyFont="1" applyFill="1" applyAlignment="1">
      <alignment horizontal="left"/>
    </xf>
  </cellXfs>
  <cellStyles count="470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14" xfId="247"/>
    <cellStyle name="Normal 3 2" xfId="248"/>
    <cellStyle name="Normal 3 2 2" xfId="249"/>
    <cellStyle name="Normal 3 3" xfId="250"/>
    <cellStyle name="Normal 3 4" xfId="251"/>
    <cellStyle name="Normal 3 5" xfId="252"/>
    <cellStyle name="Normal 3 6" xfId="253"/>
    <cellStyle name="Normal 3 7" xfId="254"/>
    <cellStyle name="Normal 3 8" xfId="255"/>
    <cellStyle name="Normal 30" xfId="256"/>
    <cellStyle name="Normal 31" xfId="257"/>
    <cellStyle name="Normal 31 2" xfId="258"/>
    <cellStyle name="Normal 31 2 2" xfId="259"/>
    <cellStyle name="Normal 32" xfId="260"/>
    <cellStyle name="Normal 33" xfId="261"/>
    <cellStyle name="Normal 34" xfId="262"/>
    <cellStyle name="Normal 35" xfId="263"/>
    <cellStyle name="Normal 38" xfId="264"/>
    <cellStyle name="Normal 39" xfId="265"/>
    <cellStyle name="Normal 4" xfId="266"/>
    <cellStyle name="Normal 4 2" xfId="267"/>
    <cellStyle name="Normal 4 2 2" xfId="268"/>
    <cellStyle name="Normal 4 3" xfId="269"/>
    <cellStyle name="Normal 4 4" xfId="270"/>
    <cellStyle name="Normal 40" xfId="271"/>
    <cellStyle name="Normal 5" xfId="272"/>
    <cellStyle name="Normal 5 2" xfId="273"/>
    <cellStyle name="Normal 5 3" xfId="274"/>
    <cellStyle name="Normal 6" xfId="275"/>
    <cellStyle name="Normal 6 2" xfId="276"/>
    <cellStyle name="Normal 6 3" xfId="277"/>
    <cellStyle name="Normal 7" xfId="278"/>
    <cellStyle name="Normal 7 12" xfId="279"/>
    <cellStyle name="Normal 7 2" xfId="280"/>
    <cellStyle name="Normal 8" xfId="281"/>
    <cellStyle name="Normal 8 2" xfId="282"/>
    <cellStyle name="Normal 9" xfId="283"/>
    <cellStyle name="Normal 9 2" xfId="284"/>
    <cellStyle name="Normal 9 3" xfId="285"/>
    <cellStyle name="Normal U" xfId="286"/>
    <cellStyle name="Normal_Draft PTTCHTx" xfId="287"/>
    <cellStyle name="Note 2" xfId="288"/>
    <cellStyle name="Note 2 2" xfId="289"/>
    <cellStyle name="Note 2 2 2" xfId="290"/>
    <cellStyle name="Note 2 3" xfId="291"/>
    <cellStyle name="Note 3" xfId="292"/>
    <cellStyle name="Note 3 2" xfId="293"/>
    <cellStyle name="Note 3 2 2" xfId="294"/>
    <cellStyle name="Note 3 3" xfId="295"/>
    <cellStyle name="Note 4" xfId="296"/>
    <cellStyle name="Note 4 2" xfId="297"/>
    <cellStyle name="Note 4 2 2" xfId="298"/>
    <cellStyle name="Note 4 3" xfId="299"/>
    <cellStyle name="Note 5" xfId="300"/>
    <cellStyle name="Note 5 2" xfId="301"/>
    <cellStyle name="Note 5 2 2" xfId="302"/>
    <cellStyle name="Note 5 3" xfId="303"/>
    <cellStyle name="Note 6" xfId="304"/>
    <cellStyle name="Note 6 2" xfId="305"/>
    <cellStyle name="Note heading" xfId="306"/>
    <cellStyle name="nplode" xfId="307"/>
    <cellStyle name="Output Amounts" xfId="308"/>
    <cellStyle name="OUTPUT COLUMN HEADINGS" xfId="309"/>
    <cellStyle name="OUTPUT LINE ITEMS" xfId="310"/>
    <cellStyle name="OUTPUT REPORT HEADING" xfId="311"/>
    <cellStyle name="OUTPUT REPORT TITLE" xfId="312"/>
    <cellStyle name="Percent [0] U" xfId="313"/>
    <cellStyle name="Percent [2]" xfId="314"/>
    <cellStyle name="Percent [2] U" xfId="315"/>
    <cellStyle name="Percent [2]_0412 TPS 2006 Budget" xfId="316"/>
    <cellStyle name="Percent 10" xfId="317"/>
    <cellStyle name="Percent 11" xfId="318"/>
    <cellStyle name="Percent 12" xfId="319"/>
    <cellStyle name="Percent 13" xfId="320"/>
    <cellStyle name="Percent 14" xfId="321"/>
    <cellStyle name="Percent 15" xfId="322"/>
    <cellStyle name="Percent 16" xfId="323"/>
    <cellStyle name="Percent 17" xfId="324"/>
    <cellStyle name="Percent 18" xfId="325"/>
    <cellStyle name="Percent 19" xfId="326"/>
    <cellStyle name="Percent 2" xfId="327"/>
    <cellStyle name="Percent 2 2" xfId="328"/>
    <cellStyle name="Percent 2 3" xfId="329"/>
    <cellStyle name="Percent 2 4" xfId="330"/>
    <cellStyle name="Percent 2 5" xfId="331"/>
    <cellStyle name="Percent 2 6" xfId="332"/>
    <cellStyle name="Percent 2 7" xfId="333"/>
    <cellStyle name="Percent 20" xfId="334"/>
    <cellStyle name="Percent 21" xfId="335"/>
    <cellStyle name="Percent 22" xfId="336"/>
    <cellStyle name="Percent 23" xfId="337"/>
    <cellStyle name="Percent 24" xfId="338"/>
    <cellStyle name="Percent 25" xfId="339"/>
    <cellStyle name="Percent 26" xfId="340"/>
    <cellStyle name="Percent 27" xfId="341"/>
    <cellStyle name="Percent 28" xfId="342"/>
    <cellStyle name="Percent 29" xfId="343"/>
    <cellStyle name="Percent 3" xfId="344"/>
    <cellStyle name="Percent 3 2" xfId="345"/>
    <cellStyle name="Percent 30" xfId="346"/>
    <cellStyle name="Percent 31" xfId="347"/>
    <cellStyle name="Percent 37" xfId="348"/>
    <cellStyle name="Percent 38" xfId="349"/>
    <cellStyle name="Percent 4" xfId="350"/>
    <cellStyle name="Percent 5" xfId="351"/>
    <cellStyle name="Percent 6" xfId="352"/>
    <cellStyle name="Percent 7" xfId="353"/>
    <cellStyle name="Percent 8" xfId="354"/>
    <cellStyle name="Percent 9" xfId="355"/>
    <cellStyle name="PSChar" xfId="356"/>
    <cellStyle name="PSDate" xfId="357"/>
    <cellStyle name="PSDec" xfId="358"/>
    <cellStyle name="PSHeading" xfId="359"/>
    <cellStyle name="PSInt" xfId="360"/>
    <cellStyle name="PSSpacer" xfId="361"/>
    <cellStyle name="RangeNames" xfId="362"/>
    <cellStyle name="Ratio" xfId="363"/>
    <cellStyle name="ratio - Style2" xfId="364"/>
    <cellStyle name="Reset range style to defaults" xfId="365"/>
    <cellStyle name="Rothschild Normal" xfId="366"/>
    <cellStyle name="RowSummary" xfId="367"/>
    <cellStyle name="SAPBEXaggData" xfId="368"/>
    <cellStyle name="SAPBEXaggDataEmph" xfId="369"/>
    <cellStyle name="SAPBEXaggItem" xfId="370"/>
    <cellStyle name="SAPBEXaggItemX" xfId="371"/>
    <cellStyle name="SAPBEXchaText" xfId="372"/>
    <cellStyle name="SAPBEXexcBad7" xfId="373"/>
    <cellStyle name="SAPBEXexcBad8" xfId="374"/>
    <cellStyle name="SAPBEXexcBad9" xfId="375"/>
    <cellStyle name="SAPBEXexcCritical4" xfId="376"/>
    <cellStyle name="SAPBEXexcCritical5" xfId="377"/>
    <cellStyle name="SAPBEXexcCritical6" xfId="378"/>
    <cellStyle name="SAPBEXexcGood1" xfId="379"/>
    <cellStyle name="SAPBEXexcGood2" xfId="380"/>
    <cellStyle name="SAPBEXexcGood3" xfId="381"/>
    <cellStyle name="SAPBEXfilterDrill" xfId="382"/>
    <cellStyle name="SAPBEXfilterItem" xfId="383"/>
    <cellStyle name="SAPBEXfilterText" xfId="384"/>
    <cellStyle name="SAPBEXformats" xfId="385"/>
    <cellStyle name="SAPBEXheaderItem" xfId="386"/>
    <cellStyle name="SAPBEXheaderText" xfId="387"/>
    <cellStyle name="SAPBEXHLevel0" xfId="388"/>
    <cellStyle name="SAPBEXHLevel0X" xfId="389"/>
    <cellStyle name="SAPBEXHLevel1" xfId="390"/>
    <cellStyle name="SAPBEXHLevel1X" xfId="391"/>
    <cellStyle name="SAPBEXHLevel2" xfId="392"/>
    <cellStyle name="SAPBEXHLevel2X" xfId="393"/>
    <cellStyle name="SAPBEXHLevel3" xfId="394"/>
    <cellStyle name="SAPBEXHLevel3X" xfId="395"/>
    <cellStyle name="SAPBEXresData" xfId="396"/>
    <cellStyle name="SAPBEXresDataEmph" xfId="397"/>
    <cellStyle name="SAPBEXresItem" xfId="398"/>
    <cellStyle name="SAPBEXresItemX" xfId="399"/>
    <cellStyle name="SAPBEXstdData" xfId="400"/>
    <cellStyle name="SAPBEXstdDataEmph" xfId="401"/>
    <cellStyle name="SAPBEXstdItem" xfId="402"/>
    <cellStyle name="SAPBEXstdItemX" xfId="403"/>
    <cellStyle name="SAPBEXtitle" xfId="404"/>
    <cellStyle name="SAPBEXundefined" xfId="405"/>
    <cellStyle name="Sensitivity" xfId="406"/>
    <cellStyle name="SheetHeader1" xfId="407"/>
    <cellStyle name="SheetHeader2" xfId="408"/>
    <cellStyle name="Short Date" xfId="409"/>
    <cellStyle name="Style 1" xfId="410"/>
    <cellStyle name="style1" xfId="411"/>
    <cellStyle name="Style2" xfId="412"/>
    <cellStyle name="Style3" xfId="413"/>
    <cellStyle name="Subheading" xfId="414"/>
    <cellStyle name="SubheadingBold" xfId="415"/>
    <cellStyle name="Table Heading" xfId="416"/>
    <cellStyle name="Table_Heading2" xfId="417"/>
    <cellStyle name="TBC" xfId="418"/>
    <cellStyle name="Times New Roman" xfId="419"/>
    <cellStyle name="Total 1" xfId="420"/>
    <cellStyle name="Total 2" xfId="421"/>
    <cellStyle name="Total 3" xfId="422"/>
    <cellStyle name="Total 4" xfId="423"/>
    <cellStyle name="Transfer out" xfId="424"/>
    <cellStyle name="Tusental (0)_pldt" xfId="425"/>
    <cellStyle name="Tusental_pldt" xfId="426"/>
    <cellStyle name="Unit" xfId="427"/>
    <cellStyle name="Unprotected" xfId="428"/>
    <cellStyle name="User_Defined_A" xfId="429"/>
    <cellStyle name="Valuta (0)_pldt" xfId="430"/>
    <cellStyle name="Valuta_pldt" xfId="431"/>
    <cellStyle name="Warning" xfId="432"/>
    <cellStyle name="การคำนวณ" xfId="445"/>
    <cellStyle name="ข้อความเตือน" xfId="446"/>
    <cellStyle name="ข้อความอธิบาย" xfId="447"/>
    <cellStyle name="เครื่องหมายจุลภาค [0]_Book2" xfId="433"/>
    <cellStyle name="เครื่องหมายจุลภาค 2" xfId="434"/>
    <cellStyle name="เครื่องหมายจุลภาค 3" xfId="435"/>
    <cellStyle name="เครื่องหมายจุลภาค 4" xfId="436"/>
    <cellStyle name="เครื่องหมายจุลภาค_Book2" xfId="437"/>
    <cellStyle name="เครื่องหมายสกุลเงิน [0]_Book2" xfId="438"/>
    <cellStyle name="เครื่องหมายสกุลเงิน_Book2" xfId="439"/>
    <cellStyle name="ชื่อเรื่อง" xfId="448"/>
    <cellStyle name="เชื่อมโยงหลายมิติ_ไม่ขาว ไม่สวย ไม่หมวย แต่เซ็กซ์" xfId="440"/>
    <cellStyle name="เซลล์ตรวจสอบ" xfId="441"/>
    <cellStyle name="เซลล์ที่มีการเชื่อมโยง" xfId="442"/>
    <cellStyle name="ดี" xfId="449"/>
    <cellStyle name="ตามการเชื่อมโยงหลายมิติ_ไม่ขาว ไม่สวย ไม่หมวย แต่เซ็กซ์" xfId="450"/>
    <cellStyle name="ปกติ 2" xfId="451"/>
    <cellStyle name="ปกติ 3" xfId="452"/>
    <cellStyle name="ปกติ_088dc_eci" xfId="453"/>
    <cellStyle name="ป้อนค่า" xfId="454"/>
    <cellStyle name="ปานกลาง" xfId="455"/>
    <cellStyle name="ผลรวม" xfId="456"/>
    <cellStyle name="แย่" xfId="443"/>
    <cellStyle name="วฅมุ_ฑธนฬย๗ภฬ" xfId="457"/>
    <cellStyle name="ส่วนที่ถูกเน้น1" xfId="458"/>
    <cellStyle name="ส่วนที่ถูกเน้น2" xfId="459"/>
    <cellStyle name="ส่วนที่ถูกเน้น3" xfId="460"/>
    <cellStyle name="ส่วนที่ถูกเน้น4" xfId="461"/>
    <cellStyle name="ส่วนที่ถูกเน้น5" xfId="462"/>
    <cellStyle name="ส่วนที่ถูกเน้น6" xfId="463"/>
    <cellStyle name="แสดงผล" xfId="444"/>
    <cellStyle name="หมายเหตุ" xfId="464"/>
    <cellStyle name="หัวเรื่อง 1" xfId="465"/>
    <cellStyle name="หัวเรื่อง 2" xfId="466"/>
    <cellStyle name="หัวเรื่อง 3" xfId="467"/>
    <cellStyle name="หัวเรื่อง 4" xfId="468"/>
    <cellStyle name="標準_2006 Eng" xfId="4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teekagomol\AppData\Local\Microsoft\Windows\INetCache\Content.Outlook\CHDQJ5KI\12_Dec%202016%20Consol_Rebill_30.01.17%20(Revised%20OCI_HPC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Equity_Sub-IFRIC4"/>
      <sheetName val="RH_Equity-IFRIC4"/>
      <sheetName val="Equity_Sub"/>
      <sheetName val="RH_Equity"/>
      <sheetName val="Equity_JV"/>
      <sheetName val="Equity_Asso"/>
      <sheetName val="Consol-IFRIC4"/>
      <sheetName val="Elim-IFRIC4"/>
      <sheetName val="Consolidate"/>
      <sheetName val="Elim"/>
      <sheetName val="CashFlow_Consol"/>
      <sheetName val="CF_Elm"/>
      <sheetName val="CF_Adj."/>
      <sheetName val="การทำ CF "/>
      <sheetName val="Con_TB_IFRIC4"/>
      <sheetName val="Con_TB_IFRIC"/>
      <sheetName val="Con_TB"/>
      <sheetName val="Balance Sheet_New"/>
      <sheetName val="P&amp;L_QTD"/>
      <sheetName val="P&amp;L_YTD"/>
      <sheetName val="EQ Movement (Consol)"/>
      <sheetName val="EQ Movement  (Seperated)"/>
      <sheetName val="Cashflow"/>
      <sheetName val="งบดุล-3-5"/>
      <sheetName val="งบกำไรขาดทุน-หลายขั้น-6-7"/>
      <sheetName val="เปลี่ยนแปลงทุน (consol)-8-9"/>
      <sheetName val="เปลี่ยนแปลงทุน 10-11"/>
      <sheetName val="กระแส-12-14"/>
      <sheetName val="Financial Position"/>
      <sheetName val="Comprehensive Inc."/>
      <sheetName val="Equity(consol)"/>
      <sheetName val="Equity (seperate)"/>
      <sheetName val="CF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 Bond-RG2015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5">
          <cell r="F45">
            <v>96391091322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P114"/>
  <sheetViews>
    <sheetView tabSelected="1" zoomScaleNormal="100" zoomScaleSheetLayoutView="100" workbookViewId="0">
      <selection activeCell="A9" sqref="A9"/>
    </sheetView>
  </sheetViews>
  <sheetFormatPr defaultColWidth="9.125" defaultRowHeight="22.5" customHeight="1"/>
  <cols>
    <col min="1" max="2" width="2.75" style="1" customWidth="1"/>
    <col min="3" max="3" width="37.75" style="1" customWidth="1"/>
    <col min="4" max="4" width="7.125" style="10" customWidth="1"/>
    <col min="5" max="5" width="13" style="1" customWidth="1"/>
    <col min="6" max="6" width="0.875" style="1" customWidth="1"/>
    <col min="7" max="7" width="13" style="1" customWidth="1"/>
    <col min="8" max="8" width="0.875" style="1" customWidth="1"/>
    <col min="9" max="9" width="13" style="1" customWidth="1"/>
    <col min="10" max="10" width="0.875" style="1" customWidth="1"/>
    <col min="11" max="11" width="13" style="1" customWidth="1"/>
    <col min="12" max="12" width="11.75" style="1" bestFit="1" customWidth="1"/>
    <col min="13" max="13" width="15" style="15" bestFit="1" customWidth="1"/>
    <col min="14" max="14" width="11.875" style="15" bestFit="1" customWidth="1"/>
    <col min="15" max="15" width="14.875" style="15" bestFit="1" customWidth="1"/>
    <col min="16" max="16" width="11.75" style="15" bestFit="1" customWidth="1"/>
    <col min="17" max="16384" width="9.125" style="1"/>
  </cols>
  <sheetData>
    <row r="1" spans="1:13" ht="24" customHeight="1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3" ht="24" customHeight="1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3" ht="15" customHeight="1">
      <c r="A3" s="2"/>
      <c r="B3" s="2"/>
      <c r="C3" s="2"/>
      <c r="D3" s="3"/>
      <c r="E3" s="3"/>
      <c r="F3" s="3"/>
      <c r="G3" s="3"/>
      <c r="H3" s="3"/>
      <c r="I3" s="4"/>
      <c r="J3" s="4"/>
      <c r="K3" s="4"/>
    </row>
    <row r="4" spans="1:13" ht="22.5" customHeight="1">
      <c r="A4" s="2"/>
      <c r="B4" s="2"/>
      <c r="C4" s="2"/>
      <c r="D4" s="5"/>
      <c r="E4" s="135" t="s">
        <v>2</v>
      </c>
      <c r="F4" s="135"/>
      <c r="G4" s="135"/>
      <c r="H4" s="135"/>
      <c r="I4" s="135" t="s">
        <v>3</v>
      </c>
      <c r="J4" s="135"/>
      <c r="K4" s="135"/>
    </row>
    <row r="5" spans="1:13" ht="22.5" customHeight="1">
      <c r="A5" s="2"/>
      <c r="B5" s="2"/>
      <c r="C5" s="2"/>
      <c r="D5" s="5"/>
      <c r="E5" s="93" t="s">
        <v>218</v>
      </c>
      <c r="F5" s="93"/>
      <c r="G5" s="93" t="s">
        <v>4</v>
      </c>
      <c r="H5" s="93"/>
      <c r="I5" s="93" t="s">
        <v>218</v>
      </c>
      <c r="J5" s="93"/>
      <c r="K5" s="93" t="s">
        <v>4</v>
      </c>
    </row>
    <row r="6" spans="1:13" ht="22.5" customHeight="1">
      <c r="A6" s="134" t="s">
        <v>5</v>
      </c>
      <c r="B6" s="134"/>
      <c r="C6" s="134"/>
      <c r="D6" s="7" t="s">
        <v>6</v>
      </c>
      <c r="E6" s="8" t="s">
        <v>129</v>
      </c>
      <c r="F6" s="9"/>
      <c r="G6" s="8" t="s">
        <v>123</v>
      </c>
      <c r="H6" s="8"/>
      <c r="I6" s="8" t="s">
        <v>129</v>
      </c>
      <c r="J6" s="9"/>
      <c r="K6" s="8" t="s">
        <v>123</v>
      </c>
    </row>
    <row r="7" spans="1:13" ht="22.5" customHeight="1">
      <c r="A7" s="130"/>
      <c r="B7" s="130"/>
      <c r="C7" s="130"/>
      <c r="D7" s="7"/>
      <c r="E7" s="8" t="s">
        <v>130</v>
      </c>
      <c r="F7" s="9"/>
      <c r="G7" s="8"/>
      <c r="H7" s="8"/>
      <c r="I7" s="8" t="s">
        <v>130</v>
      </c>
      <c r="J7" s="9"/>
      <c r="K7" s="8"/>
    </row>
    <row r="8" spans="1:13" ht="22.5" customHeight="1">
      <c r="E8" s="133" t="s">
        <v>131</v>
      </c>
      <c r="F8" s="133"/>
      <c r="G8" s="133"/>
      <c r="H8" s="133"/>
      <c r="I8" s="133"/>
      <c r="J8" s="133"/>
      <c r="K8" s="133"/>
    </row>
    <row r="9" spans="1:13" ht="22.5" customHeight="1">
      <c r="A9" s="11" t="s">
        <v>7</v>
      </c>
      <c r="E9" s="12"/>
      <c r="F9" s="12"/>
      <c r="G9" s="12"/>
      <c r="H9" s="12"/>
      <c r="I9" s="12"/>
      <c r="J9" s="12"/>
      <c r="K9" s="12"/>
    </row>
    <row r="10" spans="1:13" ht="22.5" customHeight="1">
      <c r="A10" s="1" t="s">
        <v>8</v>
      </c>
      <c r="E10" s="52">
        <v>10522451</v>
      </c>
      <c r="F10" s="85"/>
      <c r="G10" s="52">
        <v>9419212</v>
      </c>
      <c r="H10" s="52"/>
      <c r="I10" s="52">
        <v>4751427</v>
      </c>
      <c r="J10" s="85"/>
      <c r="K10" s="52">
        <v>3106428</v>
      </c>
    </row>
    <row r="11" spans="1:13" ht="22.5" customHeight="1">
      <c r="A11" s="13" t="s">
        <v>9</v>
      </c>
      <c r="D11" s="10">
        <v>4</v>
      </c>
      <c r="E11" s="52">
        <v>542851</v>
      </c>
      <c r="F11" s="85"/>
      <c r="G11" s="52">
        <v>3175476</v>
      </c>
      <c r="H11" s="52"/>
      <c r="I11" s="52">
        <v>510890</v>
      </c>
      <c r="J11" s="85"/>
      <c r="K11" s="52">
        <v>2970856</v>
      </c>
    </row>
    <row r="12" spans="1:13" ht="22.5" customHeight="1">
      <c r="A12" s="1" t="s">
        <v>10</v>
      </c>
      <c r="D12" s="10" t="s">
        <v>141</v>
      </c>
      <c r="E12" s="52">
        <v>7812458</v>
      </c>
      <c r="F12" s="85"/>
      <c r="G12" s="52">
        <v>7369137</v>
      </c>
      <c r="H12" s="52"/>
      <c r="I12" s="52">
        <v>0</v>
      </c>
      <c r="J12" s="85"/>
      <c r="K12" s="52">
        <v>0</v>
      </c>
    </row>
    <row r="13" spans="1:13" ht="22.5" customHeight="1">
      <c r="A13" s="1" t="s">
        <v>11</v>
      </c>
      <c r="D13" s="10">
        <v>5</v>
      </c>
      <c r="E13" s="52">
        <v>318623</v>
      </c>
      <c r="F13" s="85"/>
      <c r="G13" s="52">
        <v>195288</v>
      </c>
      <c r="H13" s="52"/>
      <c r="I13" s="52">
        <v>0</v>
      </c>
      <c r="J13" s="52"/>
      <c r="K13" s="52">
        <v>0</v>
      </c>
    </row>
    <row r="14" spans="1:13" ht="22.5" customHeight="1">
      <c r="A14" s="57" t="s">
        <v>142</v>
      </c>
      <c r="B14" s="57"/>
      <c r="C14" s="57"/>
      <c r="D14" s="83"/>
      <c r="E14" s="52">
        <v>526723</v>
      </c>
      <c r="F14" s="85"/>
      <c r="G14" s="52">
        <v>182323</v>
      </c>
      <c r="H14" s="52"/>
      <c r="I14" s="52">
        <v>54710</v>
      </c>
      <c r="J14" s="85"/>
      <c r="K14" s="52">
        <v>84218</v>
      </c>
    </row>
    <row r="15" spans="1:13" ht="22.5" customHeight="1">
      <c r="A15" s="1" t="s">
        <v>12</v>
      </c>
      <c r="D15" s="10">
        <v>3</v>
      </c>
      <c r="E15" s="52">
        <v>203562</v>
      </c>
      <c r="F15" s="85"/>
      <c r="G15" s="52">
        <v>41000</v>
      </c>
      <c r="H15" s="52"/>
      <c r="I15" s="52">
        <v>128600</v>
      </c>
      <c r="J15" s="85"/>
      <c r="K15" s="52">
        <v>41000</v>
      </c>
    </row>
    <row r="16" spans="1:13" ht="22.5" customHeight="1">
      <c r="A16" s="1" t="s">
        <v>151</v>
      </c>
      <c r="E16" s="52"/>
      <c r="F16" s="85"/>
      <c r="G16" s="52"/>
      <c r="H16" s="52"/>
      <c r="I16" s="52"/>
      <c r="J16" s="85"/>
      <c r="K16" s="52"/>
      <c r="M16" s="52"/>
    </row>
    <row r="17" spans="1:14" ht="22.5" customHeight="1">
      <c r="B17" s="1" t="s">
        <v>150</v>
      </c>
      <c r="D17" s="10">
        <v>3</v>
      </c>
      <c r="E17" s="52">
        <v>34395</v>
      </c>
      <c r="F17" s="85"/>
      <c r="G17" s="52">
        <v>36363</v>
      </c>
      <c r="H17" s="52"/>
      <c r="I17" s="52">
        <v>57027</v>
      </c>
      <c r="J17" s="85"/>
      <c r="K17" s="52">
        <v>122359</v>
      </c>
    </row>
    <row r="18" spans="1:14" ht="22.5" customHeight="1">
      <c r="A18" s="1" t="s">
        <v>13</v>
      </c>
      <c r="D18" s="10">
        <v>3</v>
      </c>
      <c r="E18" s="52">
        <v>0</v>
      </c>
      <c r="F18" s="85"/>
      <c r="G18" s="52">
        <v>0</v>
      </c>
      <c r="H18" s="52"/>
      <c r="I18" s="52">
        <v>2610000</v>
      </c>
      <c r="J18" s="85"/>
      <c r="K18" s="52">
        <v>5400000</v>
      </c>
    </row>
    <row r="19" spans="1:14" ht="22.5" customHeight="1">
      <c r="A19" s="1" t="s">
        <v>113</v>
      </c>
      <c r="E19" s="85"/>
      <c r="F19" s="52"/>
      <c r="G19" s="85"/>
      <c r="H19" s="85"/>
      <c r="I19" s="52"/>
      <c r="J19" s="52"/>
      <c r="K19" s="52"/>
      <c r="L19" s="12"/>
      <c r="M19" s="52"/>
    </row>
    <row r="20" spans="1:14" ht="22.5" customHeight="1">
      <c r="B20" s="1" t="s">
        <v>112</v>
      </c>
      <c r="D20" s="10">
        <v>3</v>
      </c>
      <c r="E20" s="67">
        <v>3559710</v>
      </c>
      <c r="F20" s="52">
        <v>3603656</v>
      </c>
      <c r="G20" s="52">
        <v>3770048</v>
      </c>
      <c r="H20" s="52"/>
      <c r="I20" s="52">
        <v>0</v>
      </c>
      <c r="J20" s="52">
        <v>0</v>
      </c>
      <c r="K20" s="52">
        <v>0</v>
      </c>
    </row>
    <row r="21" spans="1:14" ht="22.5" customHeight="1">
      <c r="A21" s="1" t="s">
        <v>15</v>
      </c>
      <c r="E21" s="52">
        <v>2063829</v>
      </c>
      <c r="F21" s="85"/>
      <c r="G21" s="52">
        <v>2053869</v>
      </c>
      <c r="H21" s="52"/>
      <c r="I21" s="52">
        <v>0</v>
      </c>
      <c r="J21" s="52"/>
      <c r="K21" s="52">
        <v>0</v>
      </c>
    </row>
    <row r="22" spans="1:14" ht="22.5" customHeight="1">
      <c r="A22" s="57" t="s">
        <v>16</v>
      </c>
      <c r="B22" s="57"/>
      <c r="C22" s="57"/>
      <c r="D22" s="83"/>
      <c r="E22" s="52">
        <v>97384</v>
      </c>
      <c r="F22" s="85"/>
      <c r="G22" s="52">
        <v>60307</v>
      </c>
      <c r="H22" s="52"/>
      <c r="I22" s="52">
        <v>1690</v>
      </c>
      <c r="J22" s="85"/>
      <c r="K22" s="52">
        <v>3419</v>
      </c>
    </row>
    <row r="23" spans="1:14" ht="22.5" customHeight="1">
      <c r="A23" s="2" t="s">
        <v>17</v>
      </c>
      <c r="E23" s="71">
        <f>SUM(E10:E22)</f>
        <v>25681986</v>
      </c>
      <c r="F23" s="85"/>
      <c r="G23" s="71">
        <f>SUM(G10:G22)</f>
        <v>26303023</v>
      </c>
      <c r="H23" s="72"/>
      <c r="I23" s="71">
        <f>SUM(I10:I22)</f>
        <v>8114344</v>
      </c>
      <c r="J23" s="85"/>
      <c r="K23" s="71">
        <f>SUM(K10:K22)</f>
        <v>11728280</v>
      </c>
      <c r="M23" s="52"/>
    </row>
    <row r="24" spans="1:14" ht="5.0999999999999996" customHeight="1">
      <c r="A24" s="2"/>
      <c r="E24" s="72"/>
      <c r="F24" s="52"/>
      <c r="G24" s="72"/>
      <c r="H24" s="72"/>
      <c r="I24" s="72"/>
      <c r="J24" s="52"/>
      <c r="K24" s="72"/>
      <c r="M24" s="52"/>
    </row>
    <row r="25" spans="1:14" ht="22.5" customHeight="1">
      <c r="A25" s="11" t="s">
        <v>18</v>
      </c>
      <c r="E25" s="87"/>
      <c r="F25" s="87"/>
      <c r="G25" s="87"/>
      <c r="H25" s="87"/>
      <c r="I25" s="87"/>
      <c r="J25" s="87"/>
      <c r="K25" s="87"/>
      <c r="M25" s="52"/>
    </row>
    <row r="26" spans="1:14" ht="22.5" customHeight="1">
      <c r="A26" s="1" t="s">
        <v>143</v>
      </c>
      <c r="D26" s="10">
        <v>4</v>
      </c>
      <c r="E26" s="52">
        <v>3407236</v>
      </c>
      <c r="F26" s="85"/>
      <c r="G26" s="52">
        <v>3730280</v>
      </c>
      <c r="H26" s="52"/>
      <c r="I26" s="52">
        <v>0</v>
      </c>
      <c r="J26" s="85"/>
      <c r="K26" s="52">
        <v>0</v>
      </c>
    </row>
    <row r="27" spans="1:14" ht="22.5" customHeight="1">
      <c r="A27" s="1" t="s">
        <v>20</v>
      </c>
      <c r="D27" s="10">
        <v>6</v>
      </c>
      <c r="E27" s="52">
        <v>1437661</v>
      </c>
      <c r="F27" s="85"/>
      <c r="G27" s="52">
        <v>1561570</v>
      </c>
      <c r="H27" s="52"/>
      <c r="I27" s="52">
        <v>764604</v>
      </c>
      <c r="J27" s="85"/>
      <c r="K27" s="52">
        <v>764604</v>
      </c>
      <c r="L27" s="52"/>
    </row>
    <row r="28" spans="1:14" ht="22.5" customHeight="1">
      <c r="A28" s="1" t="s">
        <v>19</v>
      </c>
      <c r="D28" s="10">
        <v>7</v>
      </c>
      <c r="E28" s="52">
        <v>0</v>
      </c>
      <c r="F28" s="85"/>
      <c r="G28" s="52">
        <v>0</v>
      </c>
      <c r="H28" s="52"/>
      <c r="I28" s="52">
        <v>40690558</v>
      </c>
      <c r="J28" s="52"/>
      <c r="K28" s="52">
        <v>40690558</v>
      </c>
      <c r="L28" s="52"/>
    </row>
    <row r="29" spans="1:14" ht="22.5" customHeight="1">
      <c r="A29" s="1" t="s">
        <v>115</v>
      </c>
      <c r="D29" s="10">
        <v>6</v>
      </c>
      <c r="E29" s="52">
        <v>24087426</v>
      </c>
      <c r="F29" s="85"/>
      <c r="G29" s="52">
        <v>23867733</v>
      </c>
      <c r="H29" s="52"/>
      <c r="I29" s="52">
        <v>4196212</v>
      </c>
      <c r="J29" s="85"/>
      <c r="K29" s="52">
        <v>3628692</v>
      </c>
      <c r="L29" s="52"/>
    </row>
    <row r="30" spans="1:14" ht="22.5" customHeight="1">
      <c r="A30" s="13" t="s">
        <v>21</v>
      </c>
      <c r="D30" s="10">
        <v>8</v>
      </c>
      <c r="E30" s="52">
        <v>762300</v>
      </c>
      <c r="F30" s="85"/>
      <c r="G30" s="52">
        <v>62300</v>
      </c>
      <c r="H30" s="52"/>
      <c r="I30" s="52">
        <v>762300</v>
      </c>
      <c r="J30" s="85"/>
      <c r="K30" s="52">
        <v>62300</v>
      </c>
      <c r="L30" s="12"/>
      <c r="N30" s="52"/>
    </row>
    <row r="31" spans="1:14" ht="22.5" customHeight="1">
      <c r="A31" s="13" t="s">
        <v>22</v>
      </c>
      <c r="D31" s="10">
        <v>4</v>
      </c>
      <c r="E31" s="52">
        <v>404004</v>
      </c>
      <c r="F31" s="85"/>
      <c r="G31" s="52">
        <v>434300</v>
      </c>
      <c r="H31" s="52"/>
      <c r="I31" s="52">
        <v>400000</v>
      </c>
      <c r="J31" s="85"/>
      <c r="K31" s="52">
        <v>430000</v>
      </c>
    </row>
    <row r="32" spans="1:14" ht="22.5" customHeight="1">
      <c r="A32" s="1" t="s">
        <v>206</v>
      </c>
      <c r="D32" s="10">
        <v>9</v>
      </c>
      <c r="E32" s="52">
        <v>694897</v>
      </c>
      <c r="F32" s="85"/>
      <c r="G32" s="52">
        <v>0</v>
      </c>
      <c r="H32" s="87"/>
      <c r="I32" s="52">
        <v>0</v>
      </c>
      <c r="J32" s="85"/>
      <c r="K32" s="52">
        <v>0</v>
      </c>
    </row>
    <row r="33" spans="1:13" ht="22.5" customHeight="1">
      <c r="A33" s="1" t="s">
        <v>145</v>
      </c>
      <c r="D33" s="10">
        <v>3</v>
      </c>
      <c r="E33" s="52">
        <v>6875</v>
      </c>
      <c r="F33" s="85"/>
      <c r="G33" s="52">
        <v>5560</v>
      </c>
      <c r="H33" s="52"/>
      <c r="I33" s="52">
        <v>22197</v>
      </c>
      <c r="J33" s="85"/>
      <c r="K33" s="52">
        <v>37944</v>
      </c>
    </row>
    <row r="34" spans="1:13" ht="22.5" customHeight="1">
      <c r="A34" s="1" t="s">
        <v>14</v>
      </c>
      <c r="D34" s="10">
        <v>3</v>
      </c>
      <c r="E34" s="52">
        <v>43723</v>
      </c>
      <c r="F34" s="85"/>
      <c r="G34" s="52">
        <v>46947</v>
      </c>
      <c r="H34" s="52"/>
      <c r="I34" s="52">
        <v>1353711</v>
      </c>
      <c r="J34" s="85"/>
      <c r="K34" s="52">
        <v>1628156</v>
      </c>
    </row>
    <row r="35" spans="1:13" ht="22.5" customHeight="1">
      <c r="A35" s="1" t="s">
        <v>24</v>
      </c>
      <c r="E35" s="52">
        <v>309208</v>
      </c>
      <c r="F35" s="85"/>
      <c r="G35" s="52">
        <v>309208</v>
      </c>
      <c r="H35" s="52"/>
      <c r="I35" s="52">
        <v>305390</v>
      </c>
      <c r="J35" s="85"/>
      <c r="K35" s="52">
        <v>305390</v>
      </c>
    </row>
    <row r="36" spans="1:13" ht="22.5" customHeight="1">
      <c r="A36" s="1" t="s">
        <v>23</v>
      </c>
      <c r="D36" s="10">
        <v>10</v>
      </c>
      <c r="E36" s="52">
        <v>15623138</v>
      </c>
      <c r="F36" s="85"/>
      <c r="G36" s="52">
        <v>13806679</v>
      </c>
      <c r="H36" s="52"/>
      <c r="I36" s="52">
        <v>591980</v>
      </c>
      <c r="J36" s="85"/>
      <c r="K36" s="52">
        <v>649977</v>
      </c>
    </row>
    <row r="37" spans="1:13" ht="22.5" customHeight="1">
      <c r="A37" s="1" t="s">
        <v>25</v>
      </c>
      <c r="E37" s="52">
        <v>276897</v>
      </c>
      <c r="F37" s="85"/>
      <c r="G37" s="52">
        <v>297330</v>
      </c>
      <c r="H37" s="52"/>
      <c r="I37" s="52">
        <v>0</v>
      </c>
      <c r="J37" s="85"/>
      <c r="K37" s="52">
        <v>0</v>
      </c>
    </row>
    <row r="38" spans="1:13" ht="22.5" customHeight="1">
      <c r="A38" s="1" t="s">
        <v>26</v>
      </c>
      <c r="E38" s="52">
        <v>3697178</v>
      </c>
      <c r="F38" s="85"/>
      <c r="G38" s="52">
        <v>3932951</v>
      </c>
      <c r="H38" s="52"/>
      <c r="I38" s="52">
        <v>5277</v>
      </c>
      <c r="J38" s="85"/>
      <c r="K38" s="52">
        <v>3549</v>
      </c>
    </row>
    <row r="39" spans="1:13" ht="22.5" customHeight="1">
      <c r="A39" s="1" t="s">
        <v>101</v>
      </c>
      <c r="D39" s="10">
        <v>3</v>
      </c>
      <c r="E39" s="67">
        <v>18627343</v>
      </c>
      <c r="F39" s="52"/>
      <c r="G39" s="52">
        <v>21225197</v>
      </c>
      <c r="H39" s="52"/>
      <c r="I39" s="52">
        <v>0</v>
      </c>
      <c r="J39" s="52"/>
      <c r="K39" s="52">
        <v>0</v>
      </c>
    </row>
    <row r="40" spans="1:13" ht="22.5" customHeight="1">
      <c r="A40" s="1" t="s">
        <v>27</v>
      </c>
      <c r="E40" s="52">
        <v>195365</v>
      </c>
      <c r="F40" s="85"/>
      <c r="G40" s="52">
        <v>53463</v>
      </c>
      <c r="H40" s="52"/>
      <c r="I40" s="52">
        <v>30041</v>
      </c>
      <c r="J40" s="85"/>
      <c r="K40" s="52">
        <v>27593</v>
      </c>
    </row>
    <row r="41" spans="1:13" ht="22.5" customHeight="1">
      <c r="A41" s="1" t="s">
        <v>28</v>
      </c>
      <c r="E41" s="52">
        <v>441055</v>
      </c>
      <c r="F41" s="85"/>
      <c r="G41" s="52">
        <v>754550</v>
      </c>
      <c r="H41" s="52"/>
      <c r="I41" s="52">
        <v>32241</v>
      </c>
      <c r="J41" s="85"/>
      <c r="K41" s="52">
        <v>134183</v>
      </c>
    </row>
    <row r="42" spans="1:13" ht="22.5" customHeight="1">
      <c r="A42" s="2" t="s">
        <v>29</v>
      </c>
      <c r="E42" s="71">
        <f>SUM(E26:E41)</f>
        <v>70014306</v>
      </c>
      <c r="F42" s="85"/>
      <c r="G42" s="71">
        <f>SUM(G26:G41)</f>
        <v>70088068</v>
      </c>
      <c r="H42" s="72"/>
      <c r="I42" s="71">
        <f>SUM(I26:I41)</f>
        <v>49154511</v>
      </c>
      <c r="J42" s="85"/>
      <c r="K42" s="71">
        <f>SUM(K26:K41)</f>
        <v>48362946</v>
      </c>
      <c r="M42" s="52"/>
    </row>
    <row r="43" spans="1:13" ht="5.0999999999999996" customHeight="1">
      <c r="A43" s="2"/>
      <c r="E43" s="72"/>
      <c r="F43" s="52"/>
      <c r="G43" s="72"/>
      <c r="H43" s="72"/>
      <c r="I43" s="72"/>
      <c r="J43" s="52"/>
      <c r="K43" s="72"/>
      <c r="M43" s="52"/>
    </row>
    <row r="44" spans="1:13" ht="22.5" customHeight="1" thickBot="1">
      <c r="A44" s="2" t="s">
        <v>30</v>
      </c>
      <c r="E44" s="89">
        <f>E23+E42</f>
        <v>95696292</v>
      </c>
      <c r="F44" s="90"/>
      <c r="G44" s="89">
        <f>G23+G42</f>
        <v>96391091</v>
      </c>
      <c r="H44" s="72"/>
      <c r="I44" s="89">
        <f>I23+I42</f>
        <v>57268855</v>
      </c>
      <c r="J44" s="85"/>
      <c r="K44" s="89">
        <f>K23+K42</f>
        <v>60091226</v>
      </c>
      <c r="M44" s="52"/>
    </row>
    <row r="45" spans="1:13" ht="5.0999999999999996" customHeight="1" thickTop="1">
      <c r="A45" s="2"/>
      <c r="E45" s="72"/>
      <c r="F45" s="52"/>
      <c r="G45" s="72"/>
      <c r="H45" s="72"/>
      <c r="I45" s="72"/>
      <c r="J45" s="52"/>
      <c r="K45" s="72"/>
      <c r="M45" s="52"/>
    </row>
    <row r="46" spans="1:13" ht="22.5" customHeight="1">
      <c r="E46" s="12"/>
      <c r="F46" s="12">
        <f>F44-'[1]งบดุล-3-5'!$F$45</f>
        <v>-96391091322</v>
      </c>
      <c r="G46" s="12"/>
      <c r="H46" s="12"/>
      <c r="I46" s="12"/>
      <c r="J46" s="12"/>
      <c r="K46" s="12"/>
      <c r="M46" s="52"/>
    </row>
    <row r="47" spans="1:13" ht="24" customHeight="1">
      <c r="A47" s="134" t="s">
        <v>0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M47" s="52"/>
    </row>
    <row r="48" spans="1:13" ht="24" customHeight="1">
      <c r="A48" s="134" t="s">
        <v>1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M48" s="52"/>
    </row>
    <row r="49" spans="1:13" ht="15" customHeight="1">
      <c r="A49" s="2"/>
      <c r="B49" s="2"/>
      <c r="C49" s="2"/>
      <c r="D49" s="3"/>
      <c r="E49" s="3"/>
      <c r="F49" s="3"/>
      <c r="G49" s="3"/>
      <c r="H49" s="3"/>
      <c r="I49" s="4"/>
      <c r="J49" s="4"/>
      <c r="K49" s="4"/>
      <c r="M49" s="52"/>
    </row>
    <row r="50" spans="1:13" ht="22.5" customHeight="1">
      <c r="D50" s="5"/>
      <c r="E50" s="135" t="s">
        <v>2</v>
      </c>
      <c r="F50" s="135"/>
      <c r="G50" s="135"/>
      <c r="H50" s="135"/>
      <c r="I50" s="135" t="s">
        <v>3</v>
      </c>
      <c r="J50" s="135"/>
      <c r="K50" s="135"/>
      <c r="M50" s="52"/>
    </row>
    <row r="51" spans="1:13" ht="22.5" customHeight="1">
      <c r="D51" s="5"/>
      <c r="E51" s="93" t="s">
        <v>218</v>
      </c>
      <c r="F51" s="93"/>
      <c r="G51" s="93" t="s">
        <v>4</v>
      </c>
      <c r="H51" s="93"/>
      <c r="I51" s="93" t="s">
        <v>218</v>
      </c>
      <c r="J51" s="93"/>
      <c r="K51" s="93" t="s">
        <v>4</v>
      </c>
      <c r="M51" s="52"/>
    </row>
    <row r="52" spans="1:13" ht="22.5" customHeight="1">
      <c r="A52" s="16" t="s">
        <v>31</v>
      </c>
      <c r="B52" s="17"/>
      <c r="C52" s="17"/>
      <c r="D52" s="7" t="s">
        <v>6</v>
      </c>
      <c r="E52" s="8" t="s">
        <v>129</v>
      </c>
      <c r="F52" s="9"/>
      <c r="G52" s="8" t="s">
        <v>123</v>
      </c>
      <c r="H52" s="8"/>
      <c r="I52" s="8" t="s">
        <v>129</v>
      </c>
      <c r="J52" s="9"/>
      <c r="K52" s="8" t="s">
        <v>123</v>
      </c>
      <c r="M52" s="52"/>
    </row>
    <row r="53" spans="1:13" ht="22.5" customHeight="1">
      <c r="A53" s="16"/>
      <c r="B53" s="17"/>
      <c r="C53" s="17"/>
      <c r="D53" s="7"/>
      <c r="E53" s="8" t="s">
        <v>130</v>
      </c>
      <c r="F53" s="9"/>
      <c r="G53" s="8"/>
      <c r="H53" s="8"/>
      <c r="I53" s="8" t="s">
        <v>130</v>
      </c>
      <c r="J53" s="9"/>
      <c r="K53" s="8"/>
      <c r="M53" s="52"/>
    </row>
    <row r="54" spans="1:13" ht="22.5" customHeight="1">
      <c r="A54" s="2"/>
      <c r="B54" s="17"/>
      <c r="C54" s="17"/>
      <c r="D54" s="83"/>
      <c r="E54" s="133" t="s">
        <v>131</v>
      </c>
      <c r="F54" s="133"/>
      <c r="G54" s="133"/>
      <c r="H54" s="133"/>
      <c r="I54" s="133"/>
      <c r="J54" s="133"/>
      <c r="K54" s="133"/>
      <c r="M54" s="52"/>
    </row>
    <row r="55" spans="1:13" ht="22.5" customHeight="1">
      <c r="A55" s="11" t="s">
        <v>32</v>
      </c>
      <c r="E55" s="12"/>
      <c r="F55" s="12"/>
      <c r="G55" s="12"/>
      <c r="H55" s="12"/>
      <c r="I55" s="12"/>
      <c r="J55" s="12"/>
      <c r="K55" s="12"/>
      <c r="M55" s="52"/>
    </row>
    <row r="56" spans="1:13" ht="22.5" customHeight="1">
      <c r="A56" s="57" t="s">
        <v>33</v>
      </c>
      <c r="B56" s="57"/>
      <c r="C56" s="57"/>
      <c r="D56" s="10">
        <v>11</v>
      </c>
      <c r="E56" s="52">
        <v>1300000</v>
      </c>
      <c r="F56" s="85"/>
      <c r="G56" s="52">
        <v>3800000</v>
      </c>
      <c r="H56" s="52"/>
      <c r="I56" s="52">
        <v>1300000</v>
      </c>
      <c r="J56" s="52"/>
      <c r="K56" s="52">
        <v>3800000</v>
      </c>
    </row>
    <row r="57" spans="1:13" ht="22.5" customHeight="1">
      <c r="A57" s="1" t="s">
        <v>34</v>
      </c>
      <c r="D57" s="10">
        <v>3</v>
      </c>
      <c r="E57" s="52">
        <v>0</v>
      </c>
      <c r="F57" s="85"/>
      <c r="G57" s="52">
        <v>1003</v>
      </c>
      <c r="H57" s="52"/>
      <c r="I57" s="52">
        <v>0</v>
      </c>
      <c r="J57" s="52"/>
      <c r="K57" s="52">
        <v>0</v>
      </c>
    </row>
    <row r="58" spans="1:13" ht="22.5" customHeight="1">
      <c r="A58" s="1" t="s">
        <v>35</v>
      </c>
      <c r="E58" s="52">
        <v>5673157</v>
      </c>
      <c r="F58" s="85"/>
      <c r="G58" s="52">
        <v>5552566</v>
      </c>
      <c r="H58" s="52"/>
      <c r="I58" s="52">
        <v>0</v>
      </c>
      <c r="J58" s="52"/>
      <c r="K58" s="52">
        <v>0</v>
      </c>
    </row>
    <row r="59" spans="1:13" ht="22.5" customHeight="1">
      <c r="A59" s="57" t="s">
        <v>144</v>
      </c>
      <c r="B59" s="57"/>
      <c r="C59" s="57"/>
      <c r="D59" s="10">
        <v>3</v>
      </c>
      <c r="E59" s="52">
        <v>1672719</v>
      </c>
      <c r="F59" s="85"/>
      <c r="G59" s="52">
        <v>1254163</v>
      </c>
      <c r="H59" s="52"/>
      <c r="I59" s="52">
        <v>178265</v>
      </c>
      <c r="J59" s="52">
        <v>0</v>
      </c>
      <c r="K59" s="52">
        <v>221705</v>
      </c>
    </row>
    <row r="60" spans="1:13" ht="22.5" customHeight="1">
      <c r="A60" s="1" t="s">
        <v>36</v>
      </c>
      <c r="E60" s="52"/>
      <c r="F60" s="85"/>
      <c r="G60" s="52"/>
      <c r="H60" s="52"/>
      <c r="I60" s="52"/>
      <c r="J60" s="52"/>
      <c r="K60" s="52"/>
      <c r="M60" s="52"/>
    </row>
    <row r="61" spans="1:13" ht="22.5" customHeight="1">
      <c r="B61" s="1" t="s">
        <v>149</v>
      </c>
      <c r="D61" s="10">
        <v>11</v>
      </c>
      <c r="E61" s="52">
        <v>2609663</v>
      </c>
      <c r="F61" s="85"/>
      <c r="G61" s="52">
        <v>0</v>
      </c>
      <c r="H61" s="52"/>
      <c r="I61" s="52">
        <v>0</v>
      </c>
      <c r="J61" s="52"/>
      <c r="K61" s="52">
        <v>0</v>
      </c>
    </row>
    <row r="62" spans="1:13" ht="22.5" customHeight="1">
      <c r="A62" s="1" t="s">
        <v>37</v>
      </c>
      <c r="E62" s="52"/>
      <c r="F62" s="85"/>
      <c r="G62" s="52"/>
      <c r="H62" s="52"/>
      <c r="I62" s="52"/>
      <c r="J62" s="85"/>
      <c r="K62" s="52"/>
      <c r="M62" s="52"/>
    </row>
    <row r="63" spans="1:13" ht="22.5" customHeight="1">
      <c r="B63" s="1" t="s">
        <v>149</v>
      </c>
      <c r="E63" s="52">
        <v>1337</v>
      </c>
      <c r="F63" s="85"/>
      <c r="G63" s="52">
        <v>1273</v>
      </c>
      <c r="H63" s="52"/>
      <c r="I63" s="52">
        <v>0</v>
      </c>
      <c r="J63" s="52"/>
      <c r="K63" s="52">
        <v>0</v>
      </c>
    </row>
    <row r="64" spans="1:13" ht="22.5" customHeight="1">
      <c r="A64" s="1" t="s">
        <v>38</v>
      </c>
      <c r="E64" s="52">
        <v>119847</v>
      </c>
      <c r="F64" s="85"/>
      <c r="G64" s="52">
        <v>116649</v>
      </c>
      <c r="H64" s="52"/>
      <c r="I64" s="52">
        <v>0</v>
      </c>
      <c r="J64" s="52"/>
      <c r="K64" s="52">
        <v>0</v>
      </c>
    </row>
    <row r="65" spans="1:13" ht="22.5" customHeight="1">
      <c r="A65" s="57" t="s">
        <v>39</v>
      </c>
      <c r="B65" s="57"/>
      <c r="C65" s="57"/>
      <c r="E65" s="52">
        <v>196811</v>
      </c>
      <c r="F65" s="85"/>
      <c r="G65" s="52">
        <v>142110</v>
      </c>
      <c r="H65" s="52"/>
      <c r="I65" s="52">
        <v>64099</v>
      </c>
      <c r="J65" s="85">
        <v>0</v>
      </c>
      <c r="K65" s="52">
        <v>22493</v>
      </c>
    </row>
    <row r="66" spans="1:13" ht="22.5" customHeight="1">
      <c r="A66" s="2" t="s">
        <v>40</v>
      </c>
      <c r="E66" s="71">
        <f>SUM(E56:E65)</f>
        <v>11573534</v>
      </c>
      <c r="F66" s="85"/>
      <c r="G66" s="71">
        <f>SUM(G56:G65)</f>
        <v>10867764</v>
      </c>
      <c r="H66" s="72"/>
      <c r="I66" s="71">
        <f>SUM(I56:I65)</f>
        <v>1542364</v>
      </c>
      <c r="J66" s="85"/>
      <c r="K66" s="71">
        <f>SUM(K56:K65)</f>
        <v>4044198</v>
      </c>
      <c r="M66" s="52"/>
    </row>
    <row r="67" spans="1:13" ht="22.5" customHeight="1">
      <c r="A67" s="2"/>
      <c r="E67" s="72"/>
      <c r="F67" s="52"/>
      <c r="G67" s="72"/>
      <c r="H67" s="72"/>
      <c r="I67" s="72"/>
      <c r="J67" s="52"/>
      <c r="K67" s="72"/>
      <c r="M67" s="52"/>
    </row>
    <row r="68" spans="1:13" ht="22.5" customHeight="1">
      <c r="A68" s="11" t="s">
        <v>41</v>
      </c>
      <c r="E68" s="87"/>
      <c r="F68" s="87"/>
      <c r="G68" s="87"/>
      <c r="H68" s="87"/>
      <c r="I68" s="87"/>
      <c r="J68" s="87"/>
      <c r="K68" s="87"/>
      <c r="M68" s="52"/>
    </row>
    <row r="69" spans="1:13" ht="22.5" customHeight="1">
      <c r="A69" s="57" t="s">
        <v>128</v>
      </c>
      <c r="B69" s="57"/>
      <c r="C69" s="57"/>
      <c r="D69" s="10">
        <v>3</v>
      </c>
      <c r="E69" s="52">
        <v>1039626</v>
      </c>
      <c r="F69" s="85"/>
      <c r="G69" s="52">
        <v>1029085</v>
      </c>
      <c r="H69" s="52"/>
      <c r="I69" s="52">
        <v>0</v>
      </c>
      <c r="J69" s="52"/>
      <c r="K69" s="52">
        <v>0</v>
      </c>
    </row>
    <row r="70" spans="1:13" ht="22.5" customHeight="1">
      <c r="A70" s="57" t="s">
        <v>36</v>
      </c>
      <c r="B70" s="57"/>
      <c r="C70" s="57"/>
      <c r="D70" s="10">
        <v>11</v>
      </c>
      <c r="E70" s="52">
        <v>1201445</v>
      </c>
      <c r="F70" s="85"/>
      <c r="G70" s="52">
        <v>2567009</v>
      </c>
      <c r="H70" s="52"/>
      <c r="I70" s="52">
        <v>0</v>
      </c>
      <c r="J70" s="52"/>
      <c r="K70" s="52">
        <v>0</v>
      </c>
    </row>
    <row r="71" spans="1:13" ht="22.5" customHeight="1">
      <c r="A71" s="57" t="s">
        <v>216</v>
      </c>
      <c r="B71" s="57"/>
      <c r="C71" s="57"/>
      <c r="D71" s="7">
        <v>3</v>
      </c>
      <c r="E71" s="52">
        <v>219305</v>
      </c>
      <c r="F71" s="85"/>
      <c r="G71" s="52">
        <v>79930</v>
      </c>
      <c r="H71" s="52"/>
      <c r="I71" s="52">
        <v>0</v>
      </c>
      <c r="J71" s="52"/>
      <c r="K71" s="52">
        <v>0</v>
      </c>
    </row>
    <row r="72" spans="1:13" ht="22.5" customHeight="1">
      <c r="A72" s="1" t="s">
        <v>42</v>
      </c>
      <c r="D72" s="10">
        <v>11</v>
      </c>
      <c r="E72" s="52">
        <v>16435057</v>
      </c>
      <c r="F72" s="85"/>
      <c r="G72" s="52">
        <v>17327198</v>
      </c>
      <c r="H72" s="52"/>
      <c r="I72" s="52">
        <v>0</v>
      </c>
      <c r="J72" s="52"/>
      <c r="K72" s="52">
        <v>0</v>
      </c>
    </row>
    <row r="73" spans="1:13" ht="22.5" customHeight="1">
      <c r="A73" s="1" t="s">
        <v>37</v>
      </c>
      <c r="E73" s="52">
        <v>1971</v>
      </c>
      <c r="F73" s="85"/>
      <c r="G73" s="52">
        <v>3171</v>
      </c>
      <c r="H73" s="52"/>
      <c r="I73" s="52">
        <v>0</v>
      </c>
      <c r="J73" s="52"/>
      <c r="K73" s="52">
        <v>0</v>
      </c>
    </row>
    <row r="74" spans="1:13" ht="22.5" customHeight="1">
      <c r="A74" s="13" t="s">
        <v>43</v>
      </c>
      <c r="E74" s="52">
        <v>1780687</v>
      </c>
      <c r="F74" s="85"/>
      <c r="G74" s="52">
        <v>1804034</v>
      </c>
      <c r="H74" s="52"/>
      <c r="I74" s="52">
        <v>0</v>
      </c>
      <c r="J74" s="52"/>
      <c r="K74" s="52">
        <v>0</v>
      </c>
    </row>
    <row r="75" spans="1:13" ht="22.5" customHeight="1">
      <c r="A75" s="13" t="s">
        <v>147</v>
      </c>
      <c r="E75" s="52"/>
      <c r="F75" s="85"/>
      <c r="G75" s="52"/>
      <c r="H75" s="52"/>
      <c r="I75" s="52"/>
      <c r="J75" s="52"/>
      <c r="K75" s="52"/>
      <c r="M75" s="52"/>
    </row>
    <row r="76" spans="1:13" ht="22.5" customHeight="1">
      <c r="A76" s="1" t="s">
        <v>146</v>
      </c>
      <c r="E76" s="52">
        <v>171284</v>
      </c>
      <c r="F76" s="85"/>
      <c r="G76" s="52">
        <v>158706</v>
      </c>
      <c r="H76" s="52"/>
      <c r="I76" s="52">
        <v>139115</v>
      </c>
      <c r="J76" s="85"/>
      <c r="K76" s="52">
        <v>131076</v>
      </c>
    </row>
    <row r="77" spans="1:13" ht="22.5" customHeight="1">
      <c r="A77" s="1" t="s">
        <v>148</v>
      </c>
      <c r="E77" s="52">
        <v>104740</v>
      </c>
      <c r="F77" s="85"/>
      <c r="G77" s="52">
        <v>101426</v>
      </c>
      <c r="H77" s="52"/>
      <c r="I77" s="52">
        <v>0</v>
      </c>
      <c r="J77" s="52"/>
      <c r="K77" s="52">
        <v>0</v>
      </c>
    </row>
    <row r="78" spans="1:13" ht="22.5" customHeight="1">
      <c r="A78" s="2" t="s">
        <v>44</v>
      </c>
      <c r="B78" s="2"/>
      <c r="E78" s="71">
        <f>SUM(E69:E77)</f>
        <v>20954115</v>
      </c>
      <c r="F78" s="88"/>
      <c r="G78" s="71">
        <f>SUM(G69:G77)</f>
        <v>23070559</v>
      </c>
      <c r="H78" s="72"/>
      <c r="I78" s="71">
        <f>SUM(I71:I76)</f>
        <v>139115</v>
      </c>
      <c r="J78" s="53"/>
      <c r="K78" s="71">
        <f>SUM(K71:K76)</f>
        <v>131076</v>
      </c>
      <c r="M78" s="52"/>
    </row>
    <row r="79" spans="1:13" ht="22.5" customHeight="1">
      <c r="A79" s="2" t="s">
        <v>45</v>
      </c>
      <c r="B79" s="2"/>
      <c r="C79" s="2"/>
      <c r="E79" s="71">
        <f>E66+E78</f>
        <v>32527649</v>
      </c>
      <c r="F79" s="88"/>
      <c r="G79" s="71">
        <f>G66+G78</f>
        <v>33938323</v>
      </c>
      <c r="H79" s="72"/>
      <c r="I79" s="71">
        <f>I66+I78</f>
        <v>1681479</v>
      </c>
      <c r="J79" s="53"/>
      <c r="K79" s="71">
        <f>K66+K78</f>
        <v>4175274</v>
      </c>
      <c r="M79" s="52"/>
    </row>
    <row r="80" spans="1:13" ht="22.5" customHeight="1">
      <c r="A80" s="2"/>
      <c r="B80" s="2"/>
      <c r="C80" s="2"/>
      <c r="D80" s="18"/>
      <c r="E80" s="12"/>
      <c r="F80" s="12"/>
      <c r="G80" s="12"/>
      <c r="H80" s="12"/>
      <c r="I80" s="12"/>
      <c r="J80" s="12"/>
      <c r="K80" s="12"/>
      <c r="M80" s="52"/>
    </row>
    <row r="81" spans="1:13" ht="24" customHeight="1">
      <c r="A81" s="134" t="s">
        <v>0</v>
      </c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M81" s="52"/>
    </row>
    <row r="82" spans="1:13" ht="24" customHeight="1">
      <c r="A82" s="134" t="s">
        <v>1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M82" s="52"/>
    </row>
    <row r="83" spans="1:13" ht="15" customHeight="1">
      <c r="A83" s="2"/>
      <c r="B83" s="2"/>
      <c r="C83" s="2"/>
      <c r="D83" s="3"/>
      <c r="E83" s="3"/>
      <c r="F83" s="3"/>
      <c r="G83" s="3"/>
      <c r="H83" s="3"/>
      <c r="I83" s="4"/>
      <c r="J83" s="4"/>
      <c r="K83" s="4"/>
      <c r="M83" s="52"/>
    </row>
    <row r="84" spans="1:13" ht="22.5" customHeight="1">
      <c r="D84" s="5"/>
      <c r="E84" s="135" t="s">
        <v>2</v>
      </c>
      <c r="F84" s="135"/>
      <c r="G84" s="135"/>
      <c r="H84" s="135"/>
      <c r="I84" s="135" t="s">
        <v>3</v>
      </c>
      <c r="J84" s="135"/>
      <c r="K84" s="135"/>
      <c r="M84" s="52"/>
    </row>
    <row r="85" spans="1:13" ht="22.5" customHeight="1">
      <c r="D85" s="5"/>
      <c r="E85" s="93" t="s">
        <v>218</v>
      </c>
      <c r="F85" s="93"/>
      <c r="G85" s="93" t="s">
        <v>4</v>
      </c>
      <c r="H85" s="93"/>
      <c r="I85" s="93" t="s">
        <v>218</v>
      </c>
      <c r="J85" s="93"/>
      <c r="K85" s="93" t="s">
        <v>4</v>
      </c>
      <c r="M85" s="52"/>
    </row>
    <row r="86" spans="1:13" ht="22.5" customHeight="1">
      <c r="A86" s="16" t="s">
        <v>31</v>
      </c>
      <c r="B86" s="17"/>
      <c r="C86" s="17"/>
      <c r="D86" s="7"/>
      <c r="E86" s="8" t="s">
        <v>129</v>
      </c>
      <c r="F86" s="9"/>
      <c r="G86" s="8" t="s">
        <v>123</v>
      </c>
      <c r="H86" s="8"/>
      <c r="I86" s="8" t="s">
        <v>129</v>
      </c>
      <c r="J86" s="9"/>
      <c r="K86" s="8" t="s">
        <v>123</v>
      </c>
      <c r="M86" s="52"/>
    </row>
    <row r="87" spans="1:13" ht="22.5" customHeight="1">
      <c r="A87" s="16"/>
      <c r="B87" s="17"/>
      <c r="C87" s="17"/>
      <c r="D87" s="7"/>
      <c r="E87" s="8" t="s">
        <v>130</v>
      </c>
      <c r="F87" s="9"/>
      <c r="G87" s="8"/>
      <c r="H87" s="8"/>
      <c r="I87" s="8" t="s">
        <v>130</v>
      </c>
      <c r="J87" s="9"/>
      <c r="K87" s="8"/>
      <c r="M87" s="52"/>
    </row>
    <row r="88" spans="1:13" ht="22.5" customHeight="1">
      <c r="A88" s="2"/>
      <c r="B88" s="17"/>
      <c r="C88" s="17"/>
      <c r="D88" s="83"/>
      <c r="E88" s="133" t="s">
        <v>131</v>
      </c>
      <c r="F88" s="133"/>
      <c r="G88" s="133"/>
      <c r="H88" s="133"/>
      <c r="I88" s="133"/>
      <c r="J88" s="133"/>
      <c r="K88" s="133"/>
      <c r="M88" s="52"/>
    </row>
    <row r="89" spans="1:13" ht="22.5" customHeight="1">
      <c r="A89" s="11" t="s">
        <v>46</v>
      </c>
      <c r="E89" s="12"/>
      <c r="F89" s="12"/>
      <c r="G89" s="12"/>
      <c r="H89" s="12"/>
      <c r="I89" s="12"/>
      <c r="J89" s="12"/>
      <c r="K89" s="12"/>
      <c r="M89" s="52"/>
    </row>
    <row r="90" spans="1:13" ht="22.5" customHeight="1">
      <c r="A90" s="1" t="s">
        <v>47</v>
      </c>
      <c r="E90" s="12"/>
      <c r="F90" s="12"/>
      <c r="G90" s="12"/>
      <c r="H90" s="12"/>
      <c r="I90" s="12"/>
      <c r="J90" s="12"/>
      <c r="K90" s="12"/>
      <c r="M90" s="52"/>
    </row>
    <row r="91" spans="1:13" ht="22.5" customHeight="1" thickBot="1">
      <c r="A91" s="1" t="s">
        <v>119</v>
      </c>
      <c r="E91" s="84">
        <v>14500000</v>
      </c>
      <c r="F91" s="85"/>
      <c r="G91" s="84">
        <v>14500000</v>
      </c>
      <c r="H91" s="56"/>
      <c r="I91" s="84">
        <v>14500000</v>
      </c>
      <c r="J91" s="52"/>
      <c r="K91" s="84">
        <v>14500000</v>
      </c>
    </row>
    <row r="92" spans="1:13" ht="22.5" customHeight="1" thickTop="1">
      <c r="A92" s="1" t="s">
        <v>120</v>
      </c>
      <c r="E92" s="52">
        <v>14500000</v>
      </c>
      <c r="F92" s="85"/>
      <c r="G92" s="52">
        <v>14500000</v>
      </c>
      <c r="H92" s="52"/>
      <c r="I92" s="52">
        <v>14500000</v>
      </c>
      <c r="J92" s="52"/>
      <c r="K92" s="52">
        <v>14500000</v>
      </c>
    </row>
    <row r="93" spans="1:13" ht="22.5" customHeight="1">
      <c r="A93" s="1" t="s">
        <v>48</v>
      </c>
      <c r="E93" s="52">
        <v>1531778</v>
      </c>
      <c r="F93" s="85"/>
      <c r="G93" s="52">
        <v>1531778</v>
      </c>
      <c r="H93" s="52"/>
      <c r="I93" s="52">
        <v>1531778</v>
      </c>
      <c r="J93" s="52"/>
      <c r="K93" s="52">
        <v>1531778</v>
      </c>
    </row>
    <row r="94" spans="1:13" ht="22.5" customHeight="1">
      <c r="A94" s="1" t="s">
        <v>107</v>
      </c>
      <c r="E94" s="52">
        <v>0</v>
      </c>
      <c r="F94" s="85"/>
      <c r="G94" s="52">
        <v>0</v>
      </c>
      <c r="H94" s="52"/>
      <c r="I94" s="52">
        <v>221309</v>
      </c>
      <c r="J94" s="52"/>
      <c r="K94" s="52">
        <v>221309</v>
      </c>
    </row>
    <row r="95" spans="1:13" ht="22.5" customHeight="1">
      <c r="A95" s="1" t="s">
        <v>49</v>
      </c>
      <c r="E95" s="85"/>
      <c r="F95" s="85"/>
      <c r="G95" s="85"/>
      <c r="H95" s="85"/>
      <c r="I95" s="85"/>
      <c r="J95" s="85"/>
      <c r="K95" s="85"/>
      <c r="M95" s="52"/>
    </row>
    <row r="96" spans="1:13" ht="22.5" customHeight="1">
      <c r="A96" s="1" t="s">
        <v>110</v>
      </c>
      <c r="E96" s="52"/>
      <c r="F96" s="52"/>
      <c r="G96" s="52"/>
      <c r="H96" s="52"/>
      <c r="I96" s="52"/>
      <c r="J96" s="52"/>
      <c r="K96" s="52"/>
      <c r="M96" s="52"/>
    </row>
    <row r="97" spans="1:13" ht="22.5" customHeight="1">
      <c r="B97" s="1" t="s">
        <v>50</v>
      </c>
      <c r="E97" s="52">
        <v>1450000</v>
      </c>
      <c r="F97" s="52"/>
      <c r="G97" s="52">
        <v>1450000</v>
      </c>
      <c r="H97" s="52"/>
      <c r="I97" s="52">
        <v>1450000</v>
      </c>
      <c r="J97" s="52"/>
      <c r="K97" s="52">
        <v>1450000</v>
      </c>
    </row>
    <row r="98" spans="1:13" ht="22.5" customHeight="1">
      <c r="A98" s="1" t="s">
        <v>111</v>
      </c>
      <c r="E98" s="52">
        <v>49315652</v>
      </c>
      <c r="F98" s="85"/>
      <c r="G98" s="52">
        <v>47375153</v>
      </c>
      <c r="H98" s="52"/>
      <c r="I98" s="52">
        <v>37907108</v>
      </c>
      <c r="J98" s="85"/>
      <c r="K98" s="52">
        <v>38235684</v>
      </c>
      <c r="L98" s="52"/>
    </row>
    <row r="99" spans="1:13" ht="22.5" customHeight="1">
      <c r="A99" s="1" t="s">
        <v>52</v>
      </c>
      <c r="E99" s="52">
        <v>-3679532</v>
      </c>
      <c r="F99" s="85"/>
      <c r="G99" s="52">
        <v>-2535457</v>
      </c>
      <c r="H99" s="52"/>
      <c r="I99" s="52">
        <v>-22819</v>
      </c>
      <c r="J99" s="52"/>
      <c r="K99" s="52">
        <v>-22819</v>
      </c>
      <c r="L99" s="52"/>
    </row>
    <row r="100" spans="1:13" ht="22.5" customHeight="1">
      <c r="A100" s="17" t="s">
        <v>99</v>
      </c>
      <c r="B100" s="2"/>
      <c r="C100" s="2"/>
      <c r="E100" s="86">
        <f>SUM(E92:E99)</f>
        <v>63117898</v>
      </c>
      <c r="F100" s="56"/>
      <c r="G100" s="86">
        <f>SUM(G92:G99)</f>
        <v>62321474</v>
      </c>
      <c r="H100" s="72"/>
      <c r="I100" s="86">
        <f>SUM(I92:I99)</f>
        <v>55587376</v>
      </c>
      <c r="J100" s="56"/>
      <c r="K100" s="86">
        <f>SUM(K92:K99)</f>
        <v>55915952</v>
      </c>
      <c r="M100" s="52"/>
    </row>
    <row r="101" spans="1:13" ht="22.5" customHeight="1">
      <c r="A101" s="13" t="s">
        <v>54</v>
      </c>
      <c r="B101" s="2"/>
      <c r="C101" s="2"/>
      <c r="E101" s="69">
        <v>50745</v>
      </c>
      <c r="F101" s="85"/>
      <c r="G101" s="69">
        <v>131294</v>
      </c>
      <c r="H101" s="56"/>
      <c r="I101" s="69">
        <v>0</v>
      </c>
      <c r="J101" s="56"/>
      <c r="K101" s="69">
        <v>0</v>
      </c>
    </row>
    <row r="102" spans="1:13" ht="22.5" customHeight="1">
      <c r="A102" s="17" t="s">
        <v>53</v>
      </c>
      <c r="B102" s="2"/>
      <c r="C102" s="2"/>
      <c r="D102" s="5"/>
      <c r="E102" s="72">
        <f>SUM(E100:E101)</f>
        <v>63168643</v>
      </c>
      <c r="F102" s="56"/>
      <c r="G102" s="72">
        <f>SUM(G100:G101)</f>
        <v>62452768</v>
      </c>
      <c r="H102" s="72"/>
      <c r="I102" s="72">
        <f>SUM(I100:I101)</f>
        <v>55587376</v>
      </c>
      <c r="J102" s="56"/>
      <c r="K102" s="72">
        <f>SUM(K100:K101)</f>
        <v>55915952</v>
      </c>
      <c r="M102" s="52"/>
    </row>
    <row r="103" spans="1:13" ht="22.5" customHeight="1" thickBot="1">
      <c r="A103" s="2" t="s">
        <v>55</v>
      </c>
      <c r="D103" s="19"/>
      <c r="E103" s="73">
        <f>+E102+E79</f>
        <v>95696292</v>
      </c>
      <c r="F103" s="56"/>
      <c r="G103" s="73">
        <f>+G102+G79</f>
        <v>96391091</v>
      </c>
      <c r="H103" s="72"/>
      <c r="I103" s="73">
        <f>+I102+I79</f>
        <v>57268855</v>
      </c>
      <c r="J103" s="56"/>
      <c r="K103" s="73">
        <f>+K102+K79</f>
        <v>60091226</v>
      </c>
      <c r="L103" s="19"/>
      <c r="M103" s="52"/>
    </row>
    <row r="104" spans="1:13" ht="22.5" customHeight="1" thickTop="1">
      <c r="E104" s="12"/>
      <c r="F104" s="12"/>
      <c r="G104" s="12"/>
      <c r="H104" s="12"/>
      <c r="I104" s="12"/>
      <c r="J104" s="12"/>
      <c r="K104" s="12"/>
    </row>
    <row r="105" spans="1:13" ht="22.5" customHeight="1">
      <c r="E105" s="12"/>
      <c r="F105" s="12"/>
      <c r="G105" s="12"/>
      <c r="H105" s="12"/>
      <c r="I105" s="12"/>
      <c r="J105" s="12"/>
      <c r="K105" s="12"/>
    </row>
    <row r="106" spans="1:13" ht="22.5" customHeight="1">
      <c r="E106" s="12"/>
      <c r="G106" s="12"/>
      <c r="H106" s="12"/>
      <c r="I106" s="12"/>
      <c r="K106" s="12"/>
    </row>
    <row r="107" spans="1:13" ht="22.5" customHeight="1">
      <c r="E107" s="12"/>
      <c r="G107" s="12"/>
      <c r="H107" s="12"/>
      <c r="I107" s="12"/>
      <c r="K107" s="12"/>
    </row>
    <row r="108" spans="1:13" ht="22.5" customHeight="1">
      <c r="E108" s="12"/>
      <c r="G108" s="12"/>
      <c r="H108" s="12"/>
      <c r="I108" s="12"/>
      <c r="K108" s="12"/>
    </row>
    <row r="109" spans="1:13" ht="22.5" customHeight="1">
      <c r="E109" s="12"/>
      <c r="G109" s="12"/>
      <c r="H109" s="12"/>
    </row>
    <row r="110" spans="1:13" ht="22.5" customHeight="1">
      <c r="E110" s="15"/>
      <c r="F110" s="15"/>
      <c r="G110" s="15"/>
      <c r="H110" s="15"/>
      <c r="I110" s="15"/>
      <c r="J110" s="15"/>
      <c r="K110" s="15"/>
    </row>
    <row r="111" spans="1:13" ht="22.5" customHeight="1">
      <c r="D111" s="20"/>
      <c r="E111" s="94"/>
      <c r="I111" s="21"/>
      <c r="K111" s="21"/>
    </row>
    <row r="112" spans="1:13" ht="22.5" customHeight="1">
      <c r="D112" s="20"/>
      <c r="I112" s="21"/>
      <c r="K112" s="21"/>
    </row>
    <row r="113" spans="5:5" ht="22.5" customHeight="1">
      <c r="E113" s="12"/>
    </row>
    <row r="114" spans="5:5" ht="22.5" customHeight="1">
      <c r="E114" s="12"/>
    </row>
  </sheetData>
  <mergeCells count="14">
    <mergeCell ref="E8:K8"/>
    <mergeCell ref="I4:K4"/>
    <mergeCell ref="A6:C6"/>
    <mergeCell ref="E4:H4"/>
    <mergeCell ref="I84:K84"/>
    <mergeCell ref="A81:K81"/>
    <mergeCell ref="E88:K88"/>
    <mergeCell ref="A47:K47"/>
    <mergeCell ref="A48:K48"/>
    <mergeCell ref="I50:K50"/>
    <mergeCell ref="E54:K54"/>
    <mergeCell ref="E50:H50"/>
    <mergeCell ref="E84:H84"/>
    <mergeCell ref="A82:K82"/>
  </mergeCells>
  <pageMargins left="0.8" right="0.8" top="0.48" bottom="0.5" header="0.5" footer="0.5"/>
  <pageSetup paperSize="9" scale="75" firstPageNumber="3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6" max="10" man="1"/>
    <brk id="8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L94"/>
  <sheetViews>
    <sheetView zoomScaleNormal="100" zoomScaleSheetLayoutView="100" workbookViewId="0"/>
  </sheetViews>
  <sheetFormatPr defaultColWidth="9.125" defaultRowHeight="22.5" customHeight="1"/>
  <cols>
    <col min="1" max="2" width="2.75" style="22" customWidth="1"/>
    <col min="3" max="3" width="42.125" style="22" customWidth="1"/>
    <col min="4" max="4" width="7.125" style="119" customWidth="1"/>
    <col min="5" max="5" width="1.375" style="119" customWidth="1"/>
    <col min="6" max="6" width="11.625" style="22" customWidth="1"/>
    <col min="7" max="7" width="1" style="35" customWidth="1"/>
    <col min="8" max="8" width="11.625" style="22" customWidth="1"/>
    <col min="9" max="9" width="1" style="22" customWidth="1"/>
    <col min="10" max="10" width="11.625" style="22" customWidth="1"/>
    <col min="11" max="11" width="1" style="22" customWidth="1"/>
    <col min="12" max="12" width="12.125" style="22" customWidth="1"/>
    <col min="13" max="16384" width="9.125" style="22"/>
  </cols>
  <sheetData>
    <row r="1" spans="1:12" ht="24" customHeight="1">
      <c r="A1" s="118" t="s">
        <v>0</v>
      </c>
      <c r="B1" s="118"/>
      <c r="C1" s="118"/>
      <c r="D1" s="118"/>
      <c r="E1" s="118"/>
      <c r="F1" s="128"/>
      <c r="G1" s="118"/>
      <c r="H1" s="118"/>
      <c r="I1" s="118"/>
      <c r="J1" s="118"/>
      <c r="K1" s="118"/>
      <c r="L1" s="118"/>
    </row>
    <row r="2" spans="1:12" ht="22.5" customHeight="1">
      <c r="A2" s="118" t="s">
        <v>132</v>
      </c>
      <c r="B2" s="118"/>
      <c r="C2" s="118"/>
      <c r="D2" s="118"/>
      <c r="E2" s="118"/>
      <c r="F2" s="128"/>
      <c r="G2" s="118"/>
      <c r="H2" s="118"/>
      <c r="I2" s="118"/>
      <c r="J2" s="118"/>
      <c r="K2" s="118"/>
      <c r="L2" s="118"/>
    </row>
    <row r="3" spans="1:12" ht="6.75" customHeight="1">
      <c r="A3" s="23"/>
      <c r="B3" s="23"/>
      <c r="C3" s="23"/>
      <c r="D3" s="24"/>
      <c r="E3" s="24"/>
      <c r="F3" s="25"/>
      <c r="G3" s="25"/>
      <c r="H3" s="25"/>
      <c r="I3" s="26"/>
      <c r="J3" s="25"/>
      <c r="K3" s="25"/>
      <c r="L3" s="25"/>
    </row>
    <row r="4" spans="1:12" ht="22.15" customHeight="1">
      <c r="A4" s="23"/>
      <c r="B4" s="23"/>
      <c r="C4" s="23"/>
      <c r="D4" s="7"/>
      <c r="E4" s="7"/>
      <c r="F4" s="135" t="s">
        <v>2</v>
      </c>
      <c r="G4" s="135"/>
      <c r="H4" s="135"/>
      <c r="I4" s="6"/>
      <c r="J4" s="135" t="s">
        <v>3</v>
      </c>
      <c r="K4" s="135"/>
      <c r="L4" s="135"/>
    </row>
    <row r="5" spans="1:12" ht="22.15" customHeight="1">
      <c r="A5" s="23"/>
      <c r="B5" s="23"/>
      <c r="C5" s="23"/>
      <c r="D5" s="7"/>
      <c r="E5" s="7"/>
      <c r="F5" s="136" t="s">
        <v>152</v>
      </c>
      <c r="G5" s="136"/>
      <c r="H5" s="136"/>
      <c r="I5" s="72"/>
      <c r="J5" s="136" t="s">
        <v>152</v>
      </c>
      <c r="K5" s="136"/>
      <c r="L5" s="136"/>
    </row>
    <row r="6" spans="1:12" ht="22.15" customHeight="1">
      <c r="A6" s="23"/>
      <c r="B6" s="23"/>
      <c r="C6" s="23"/>
      <c r="D6" s="7"/>
      <c r="E6" s="7"/>
      <c r="F6" s="136" t="s">
        <v>219</v>
      </c>
      <c r="G6" s="136"/>
      <c r="H6" s="136"/>
      <c r="I6" s="72"/>
      <c r="J6" s="136" t="s">
        <v>219</v>
      </c>
      <c r="K6" s="136"/>
      <c r="L6" s="136"/>
    </row>
    <row r="7" spans="1:12" ht="22.15" customHeight="1">
      <c r="A7" s="23"/>
      <c r="B7" s="23"/>
      <c r="C7" s="23"/>
      <c r="D7" s="7" t="s">
        <v>6</v>
      </c>
      <c r="E7" s="7"/>
      <c r="F7" s="9">
        <v>2560</v>
      </c>
      <c r="G7" s="9"/>
      <c r="H7" s="9">
        <v>2559</v>
      </c>
      <c r="I7" s="9"/>
      <c r="J7" s="9">
        <v>2560</v>
      </c>
      <c r="K7" s="9"/>
      <c r="L7" s="9">
        <v>2559</v>
      </c>
    </row>
    <row r="8" spans="1:12" ht="22.15" customHeight="1">
      <c r="A8" s="23"/>
      <c r="B8" s="23"/>
      <c r="C8" s="23"/>
      <c r="D8" s="7"/>
      <c r="E8" s="7"/>
      <c r="F8" s="133" t="s">
        <v>131</v>
      </c>
      <c r="G8" s="133"/>
      <c r="H8" s="133"/>
      <c r="I8" s="133"/>
      <c r="J8" s="133"/>
      <c r="K8" s="133"/>
      <c r="L8" s="133"/>
    </row>
    <row r="9" spans="1:12" ht="22.15" customHeight="1">
      <c r="A9" s="22" t="s">
        <v>56</v>
      </c>
      <c r="D9" s="10">
        <v>3</v>
      </c>
      <c r="E9" s="10"/>
      <c r="F9" s="52">
        <v>10108309</v>
      </c>
      <c r="G9" s="52"/>
      <c r="H9" s="52">
        <v>9990760</v>
      </c>
      <c r="I9" s="52"/>
      <c r="J9" s="52">
        <v>0</v>
      </c>
      <c r="K9" s="56"/>
      <c r="L9" s="52">
        <v>0</v>
      </c>
    </row>
    <row r="10" spans="1:12" ht="22.15" customHeight="1">
      <c r="A10" s="22" t="s">
        <v>100</v>
      </c>
      <c r="B10" s="23"/>
      <c r="C10" s="23"/>
      <c r="D10" s="7">
        <v>3</v>
      </c>
      <c r="E10" s="7"/>
      <c r="F10" s="117">
        <v>975560</v>
      </c>
      <c r="G10" s="56"/>
      <c r="H10" s="117">
        <v>1107196</v>
      </c>
      <c r="I10" s="56"/>
      <c r="J10" s="56">
        <v>0</v>
      </c>
      <c r="K10" s="56"/>
      <c r="L10" s="56">
        <v>0</v>
      </c>
    </row>
    <row r="11" spans="1:12" ht="22.15" customHeight="1">
      <c r="A11" s="13" t="s">
        <v>57</v>
      </c>
      <c r="B11" s="13"/>
      <c r="D11" s="10">
        <v>3</v>
      </c>
      <c r="E11" s="10"/>
      <c r="F11" s="69">
        <v>-9642134</v>
      </c>
      <c r="G11" s="52"/>
      <c r="H11" s="69">
        <v>-9907277</v>
      </c>
      <c r="I11" s="52"/>
      <c r="J11" s="69">
        <v>0</v>
      </c>
      <c r="K11" s="52"/>
      <c r="L11" s="69">
        <v>0</v>
      </c>
    </row>
    <row r="12" spans="1:12" s="23" customFormat="1" ht="22.15" customHeight="1">
      <c r="A12" s="17" t="s">
        <v>58</v>
      </c>
      <c r="B12" s="17"/>
      <c r="D12" s="5"/>
      <c r="E12" s="5"/>
      <c r="F12" s="53">
        <f>SUM(F9:F11)</f>
        <v>1441735</v>
      </c>
      <c r="G12" s="53"/>
      <c r="H12" s="53">
        <f>SUM(H9:H11)</f>
        <v>1190679</v>
      </c>
      <c r="I12" s="53"/>
      <c r="J12" s="53">
        <f>SUM(J9:J11)</f>
        <v>0</v>
      </c>
      <c r="K12" s="53"/>
      <c r="L12" s="53">
        <f>SUM(L9:L11)</f>
        <v>0</v>
      </c>
    </row>
    <row r="13" spans="1:12" s="23" customFormat="1" ht="6.75" customHeight="1">
      <c r="A13" s="17"/>
      <c r="B13" s="22"/>
      <c r="C13" s="22"/>
      <c r="D13" s="28"/>
      <c r="E13" s="28"/>
      <c r="F13" s="72"/>
      <c r="G13" s="53"/>
      <c r="H13" s="72"/>
      <c r="I13" s="53"/>
      <c r="J13" s="72"/>
      <c r="K13" s="52"/>
      <c r="L13" s="72"/>
    </row>
    <row r="14" spans="1:12" s="23" customFormat="1" ht="22.15" customHeight="1">
      <c r="A14" s="13" t="s">
        <v>59</v>
      </c>
      <c r="B14" s="13"/>
      <c r="D14" s="10">
        <v>3</v>
      </c>
      <c r="E14" s="10"/>
      <c r="F14" s="52">
        <v>61031</v>
      </c>
      <c r="G14" s="52"/>
      <c r="H14" s="52">
        <v>62923</v>
      </c>
      <c r="I14" s="53"/>
      <c r="J14" s="52">
        <v>98196</v>
      </c>
      <c r="K14" s="52"/>
      <c r="L14" s="52">
        <v>87196</v>
      </c>
    </row>
    <row r="15" spans="1:12" ht="22.15" customHeight="1">
      <c r="A15" s="22" t="s">
        <v>191</v>
      </c>
      <c r="D15" s="10">
        <v>3</v>
      </c>
      <c r="E15" s="10"/>
      <c r="F15" s="52">
        <v>38271</v>
      </c>
      <c r="G15" s="52"/>
      <c r="H15" s="52">
        <v>37865</v>
      </c>
      <c r="I15" s="52"/>
      <c r="J15" s="52">
        <v>56227</v>
      </c>
      <c r="K15" s="52"/>
      <c r="L15" s="52">
        <v>102859</v>
      </c>
    </row>
    <row r="16" spans="1:12" ht="22.15" customHeight="1">
      <c r="A16" s="22" t="s">
        <v>192</v>
      </c>
      <c r="D16" s="10">
        <v>3</v>
      </c>
      <c r="E16" s="10"/>
      <c r="F16" s="52">
        <v>74745</v>
      </c>
      <c r="G16" s="52"/>
      <c r="H16" s="52">
        <v>94856</v>
      </c>
      <c r="I16" s="52"/>
      <c r="J16" s="52">
        <v>1308286</v>
      </c>
      <c r="K16" s="52"/>
      <c r="L16" s="52">
        <v>3203416</v>
      </c>
    </row>
    <row r="17" spans="1:12" ht="22.15" customHeight="1">
      <c r="A17" s="22" t="s">
        <v>204</v>
      </c>
      <c r="D17" s="10">
        <v>3</v>
      </c>
      <c r="E17" s="10"/>
      <c r="F17" s="52">
        <v>0</v>
      </c>
      <c r="G17" s="52"/>
      <c r="H17" s="52">
        <v>0</v>
      </c>
      <c r="I17" s="52"/>
      <c r="J17" s="52">
        <v>17</v>
      </c>
      <c r="K17" s="52"/>
      <c r="L17" s="52">
        <v>17300</v>
      </c>
    </row>
    <row r="18" spans="1:12" ht="22.15" customHeight="1">
      <c r="A18" s="22" t="s">
        <v>62</v>
      </c>
      <c r="D18" s="10">
        <v>3</v>
      </c>
      <c r="E18" s="10"/>
      <c r="F18" s="52">
        <v>99576</v>
      </c>
      <c r="G18" s="52"/>
      <c r="H18" s="52">
        <v>56051</v>
      </c>
      <c r="I18" s="52"/>
      <c r="J18" s="52">
        <v>1940</v>
      </c>
      <c r="K18" s="52"/>
      <c r="L18" s="52">
        <v>407</v>
      </c>
    </row>
    <row r="19" spans="1:12" ht="22.15" customHeight="1">
      <c r="A19" s="13" t="s">
        <v>63</v>
      </c>
      <c r="B19" s="13"/>
      <c r="C19" s="13"/>
      <c r="D19" s="10">
        <v>3</v>
      </c>
      <c r="E19" s="10"/>
      <c r="F19" s="56">
        <v>-396625</v>
      </c>
      <c r="G19" s="54"/>
      <c r="H19" s="56">
        <v>-359700</v>
      </c>
      <c r="I19" s="56"/>
      <c r="J19" s="56">
        <v>-253673</v>
      </c>
      <c r="K19" s="56"/>
      <c r="L19" s="56">
        <v>-229692</v>
      </c>
    </row>
    <row r="20" spans="1:12" ht="22.15" customHeight="1">
      <c r="A20" s="13" t="s">
        <v>124</v>
      </c>
      <c r="B20" s="13"/>
      <c r="C20" s="13"/>
      <c r="D20" s="10"/>
      <c r="E20" s="10"/>
      <c r="F20" s="56">
        <v>200654</v>
      </c>
      <c r="G20" s="54"/>
      <c r="H20" s="56">
        <v>-256335</v>
      </c>
      <c r="I20" s="56"/>
      <c r="J20" s="56">
        <v>-26916</v>
      </c>
      <c r="K20" s="56"/>
      <c r="L20" s="56">
        <v>-18522</v>
      </c>
    </row>
    <row r="21" spans="1:12" ht="22.15" customHeight="1">
      <c r="A21" s="22" t="s">
        <v>64</v>
      </c>
      <c r="D21" s="10">
        <v>3</v>
      </c>
      <c r="E21" s="10"/>
      <c r="F21" s="52">
        <v>-374403</v>
      </c>
      <c r="G21" s="56"/>
      <c r="H21" s="52">
        <v>-361621</v>
      </c>
      <c r="I21" s="56"/>
      <c r="J21" s="56">
        <v>-6066</v>
      </c>
      <c r="K21" s="56"/>
      <c r="L21" s="56">
        <v>-24409</v>
      </c>
    </row>
    <row r="22" spans="1:12" s="13" customFormat="1" ht="22.15" customHeight="1">
      <c r="A22" s="22" t="s">
        <v>114</v>
      </c>
      <c r="B22" s="22"/>
      <c r="C22" s="22"/>
      <c r="D22" s="10"/>
      <c r="E22" s="10"/>
      <c r="F22" s="69">
        <v>960346</v>
      </c>
      <c r="G22" s="52"/>
      <c r="H22" s="69">
        <v>534326</v>
      </c>
      <c r="I22" s="52"/>
      <c r="J22" s="69">
        <v>0</v>
      </c>
      <c r="K22" s="52"/>
      <c r="L22" s="69">
        <v>0</v>
      </c>
    </row>
    <row r="23" spans="1:12" ht="22.15" customHeight="1">
      <c r="A23" s="23" t="s">
        <v>65</v>
      </c>
      <c r="B23" s="23"/>
      <c r="C23" s="23"/>
      <c r="D23" s="5"/>
      <c r="E23" s="5"/>
      <c r="F23" s="70">
        <f>SUM(F12:F22)</f>
        <v>2105330</v>
      </c>
      <c r="G23" s="70"/>
      <c r="H23" s="70">
        <f>SUM(H12:H22)</f>
        <v>999044</v>
      </c>
      <c r="I23" s="53"/>
      <c r="J23" s="70">
        <f>SUM(J12:J22)</f>
        <v>1178011</v>
      </c>
      <c r="K23" s="53"/>
      <c r="L23" s="70">
        <f>SUM(L12:L22)</f>
        <v>3138555</v>
      </c>
    </row>
    <row r="24" spans="1:12" ht="22.15" customHeight="1">
      <c r="A24" s="22" t="s">
        <v>193</v>
      </c>
      <c r="F24" s="69">
        <v>-262599</v>
      </c>
      <c r="G24" s="52"/>
      <c r="H24" s="69">
        <v>-180836</v>
      </c>
      <c r="I24" s="52"/>
      <c r="J24" s="69">
        <v>155</v>
      </c>
      <c r="K24" s="52"/>
      <c r="L24" s="69">
        <v>-274</v>
      </c>
    </row>
    <row r="25" spans="1:12" ht="22.15" customHeight="1">
      <c r="A25" s="17" t="s">
        <v>133</v>
      </c>
      <c r="D25" s="28"/>
      <c r="E25" s="28"/>
      <c r="F25" s="71">
        <f>SUM(F23:F24)</f>
        <v>1842731</v>
      </c>
      <c r="G25" s="53"/>
      <c r="H25" s="71">
        <f>SUM(H23:H24)</f>
        <v>818208</v>
      </c>
      <c r="I25" s="53"/>
      <c r="J25" s="71">
        <f>SUM(J23:J24)</f>
        <v>1178166</v>
      </c>
      <c r="K25" s="52"/>
      <c r="L25" s="71">
        <f>SUM(L23:L24)</f>
        <v>3138281</v>
      </c>
    </row>
    <row r="26" spans="1:12" s="23" customFormat="1" ht="6.75" customHeight="1">
      <c r="A26" s="17"/>
      <c r="B26" s="22"/>
      <c r="C26" s="22"/>
      <c r="D26" s="28"/>
      <c r="E26" s="28"/>
      <c r="F26" s="72"/>
      <c r="G26" s="53"/>
      <c r="H26" s="72"/>
      <c r="I26" s="53"/>
      <c r="J26" s="72"/>
      <c r="K26" s="52"/>
      <c r="L26" s="72"/>
    </row>
    <row r="27" spans="1:12" ht="22.15" customHeight="1">
      <c r="A27" s="17" t="s">
        <v>66</v>
      </c>
      <c r="B27" s="17"/>
      <c r="D27" s="28"/>
      <c r="E27" s="28"/>
      <c r="F27" s="72"/>
      <c r="G27" s="53"/>
      <c r="H27" s="72"/>
      <c r="I27" s="53"/>
      <c r="J27" s="72"/>
      <c r="K27" s="52"/>
      <c r="L27" s="72"/>
    </row>
    <row r="28" spans="1:12" ht="22.15" customHeight="1">
      <c r="A28" s="95" t="s">
        <v>194</v>
      </c>
      <c r="B28" s="17"/>
      <c r="D28" s="28"/>
      <c r="E28" s="28"/>
      <c r="F28" s="72"/>
      <c r="G28" s="53"/>
      <c r="H28" s="72"/>
      <c r="I28" s="53"/>
      <c r="J28" s="72"/>
      <c r="K28" s="52"/>
      <c r="L28" s="72"/>
    </row>
    <row r="29" spans="1:12" ht="22.15" customHeight="1">
      <c r="A29" s="13" t="s">
        <v>195</v>
      </c>
      <c r="B29" s="13"/>
      <c r="D29" s="28"/>
      <c r="E29" s="28"/>
      <c r="F29" s="52">
        <v>-335066</v>
      </c>
      <c r="G29" s="53"/>
      <c r="H29" s="52">
        <v>311382</v>
      </c>
      <c r="I29" s="53"/>
      <c r="J29" s="52">
        <v>0</v>
      </c>
      <c r="K29" s="52"/>
      <c r="L29" s="52">
        <v>0</v>
      </c>
    </row>
    <row r="30" spans="1:12" ht="22.15" customHeight="1">
      <c r="A30" s="13" t="s">
        <v>208</v>
      </c>
      <c r="B30" s="13"/>
      <c r="D30" s="28"/>
      <c r="E30" s="28"/>
      <c r="F30" s="52">
        <v>-55759</v>
      </c>
      <c r="G30" s="53"/>
      <c r="H30" s="52">
        <v>-514187</v>
      </c>
      <c r="I30" s="53"/>
      <c r="J30" s="52">
        <v>0</v>
      </c>
      <c r="K30" s="52"/>
      <c r="L30" s="52">
        <v>0</v>
      </c>
    </row>
    <row r="31" spans="1:12" ht="22.15" customHeight="1">
      <c r="A31" s="13" t="s">
        <v>196</v>
      </c>
      <c r="B31" s="13"/>
      <c r="D31" s="10"/>
      <c r="E31" s="28"/>
      <c r="F31" s="52">
        <v>158</v>
      </c>
      <c r="G31" s="53"/>
      <c r="H31" s="52">
        <v>222</v>
      </c>
      <c r="I31" s="53"/>
      <c r="J31" s="52">
        <v>0</v>
      </c>
      <c r="K31" s="52"/>
      <c r="L31" s="52">
        <v>0</v>
      </c>
    </row>
    <row r="32" spans="1:12" ht="22.15" customHeight="1">
      <c r="A32" s="17" t="s">
        <v>197</v>
      </c>
      <c r="B32" s="13"/>
      <c r="E32" s="28"/>
      <c r="F32" s="71">
        <f>SUM(F29:F31)</f>
        <v>-390667</v>
      </c>
      <c r="G32" s="53"/>
      <c r="H32" s="71">
        <f>SUM(H29:H31)</f>
        <v>-202583</v>
      </c>
      <c r="I32" s="53"/>
      <c r="J32" s="71">
        <f>SUM(J29:J31)</f>
        <v>0</v>
      </c>
      <c r="K32" s="53"/>
      <c r="L32" s="71">
        <f>SUM(L29:L31)</f>
        <v>0</v>
      </c>
    </row>
    <row r="33" spans="1:12" ht="22.15" customHeight="1">
      <c r="A33" s="17" t="s">
        <v>198</v>
      </c>
      <c r="B33" s="17"/>
      <c r="D33" s="28"/>
      <c r="E33" s="28"/>
      <c r="F33" s="71">
        <f>F32</f>
        <v>-390667</v>
      </c>
      <c r="G33" s="53"/>
      <c r="H33" s="71">
        <f>H32</f>
        <v>-202583</v>
      </c>
      <c r="I33" s="53"/>
      <c r="J33" s="71">
        <f>J32</f>
        <v>0</v>
      </c>
      <c r="K33" s="52"/>
      <c r="L33" s="71">
        <f>L32</f>
        <v>0</v>
      </c>
    </row>
    <row r="34" spans="1:12" ht="22.15" customHeight="1" thickBot="1">
      <c r="A34" s="17" t="s">
        <v>199</v>
      </c>
      <c r="B34" s="17"/>
      <c r="D34" s="28"/>
      <c r="E34" s="28"/>
      <c r="F34" s="73">
        <f>+F33+F25</f>
        <v>1452064</v>
      </c>
      <c r="G34" s="53"/>
      <c r="H34" s="73">
        <f>+H33+H25</f>
        <v>615625</v>
      </c>
      <c r="I34" s="53"/>
      <c r="J34" s="73">
        <f>+J33+J25</f>
        <v>1178166</v>
      </c>
      <c r="K34" s="52"/>
      <c r="L34" s="73">
        <f>+L33+L25</f>
        <v>3138281</v>
      </c>
    </row>
    <row r="35" spans="1:12" ht="6.75" customHeight="1" thickTop="1">
      <c r="A35" s="17"/>
      <c r="B35" s="17"/>
      <c r="D35" s="28"/>
      <c r="E35" s="28"/>
      <c r="F35" s="72"/>
      <c r="G35" s="53"/>
      <c r="H35" s="72"/>
      <c r="I35" s="53"/>
      <c r="J35" s="72"/>
      <c r="K35" s="52"/>
      <c r="L35" s="72"/>
    </row>
    <row r="36" spans="1:12" ht="22.15" customHeight="1">
      <c r="A36" s="30" t="s">
        <v>200</v>
      </c>
      <c r="B36" s="31"/>
      <c r="C36" s="74"/>
      <c r="D36" s="28"/>
      <c r="E36" s="28"/>
      <c r="F36" s="72"/>
      <c r="G36" s="53"/>
      <c r="H36" s="72"/>
      <c r="I36" s="53"/>
      <c r="J36" s="72"/>
      <c r="K36" s="52"/>
      <c r="L36" s="72"/>
    </row>
    <row r="37" spans="1:12" ht="22.15" customHeight="1">
      <c r="A37" s="32"/>
      <c r="B37" s="32" t="s">
        <v>201</v>
      </c>
      <c r="C37" s="74"/>
      <c r="D37" s="28"/>
      <c r="E37" s="28"/>
      <c r="F37" s="56">
        <v>1861067</v>
      </c>
      <c r="G37" s="53"/>
      <c r="H37" s="56">
        <v>841507</v>
      </c>
      <c r="I37" s="53"/>
      <c r="J37" s="56">
        <v>1178166</v>
      </c>
      <c r="K37" s="52"/>
      <c r="L37" s="56">
        <v>3138281</v>
      </c>
    </row>
    <row r="38" spans="1:12" ht="22.15" customHeight="1">
      <c r="A38" s="32"/>
      <c r="B38" s="32" t="s">
        <v>202</v>
      </c>
      <c r="C38" s="74"/>
      <c r="D38" s="28"/>
      <c r="E38" s="28"/>
      <c r="F38" s="56">
        <v>-18336</v>
      </c>
      <c r="G38" s="53"/>
      <c r="H38" s="56">
        <v>-23299</v>
      </c>
      <c r="I38" s="53"/>
      <c r="J38" s="52">
        <v>0</v>
      </c>
      <c r="K38" s="52"/>
      <c r="L38" s="52">
        <v>0</v>
      </c>
    </row>
    <row r="39" spans="1:12" ht="22.15" customHeight="1" thickBot="1">
      <c r="A39" s="30" t="s">
        <v>133</v>
      </c>
      <c r="B39" s="31"/>
      <c r="C39" s="74"/>
      <c r="D39" s="28"/>
      <c r="E39" s="28"/>
      <c r="F39" s="73">
        <f>SUM(F37:F38)</f>
        <v>1842731</v>
      </c>
      <c r="G39" s="53"/>
      <c r="H39" s="73">
        <f>SUM(H37:H38)</f>
        <v>818208</v>
      </c>
      <c r="I39" s="53"/>
      <c r="J39" s="73">
        <f>SUM(J37:J38)</f>
        <v>1178166</v>
      </c>
      <c r="K39" s="52"/>
      <c r="L39" s="73">
        <f>SUM(L37:L38)</f>
        <v>3138281</v>
      </c>
    </row>
    <row r="40" spans="1:12" ht="6.75" customHeight="1" thickTop="1">
      <c r="A40" s="13"/>
      <c r="B40" s="33"/>
      <c r="F40" s="52"/>
      <c r="G40" s="72"/>
      <c r="H40" s="52"/>
      <c r="I40" s="72"/>
      <c r="J40" s="52"/>
      <c r="K40" s="72"/>
      <c r="L40" s="52"/>
    </row>
    <row r="41" spans="1:12" ht="22.15" customHeight="1">
      <c r="A41" s="23" t="s">
        <v>203</v>
      </c>
      <c r="B41" s="23"/>
      <c r="F41" s="72"/>
      <c r="G41" s="72"/>
      <c r="H41" s="72"/>
      <c r="I41" s="72"/>
      <c r="J41" s="72"/>
      <c r="K41" s="72"/>
      <c r="L41" s="72"/>
    </row>
    <row r="42" spans="1:12" ht="22.15" customHeight="1">
      <c r="B42" s="32" t="s">
        <v>201</v>
      </c>
      <c r="C42" s="74"/>
      <c r="F42" s="52">
        <v>1471169</v>
      </c>
      <c r="G42" s="56"/>
      <c r="H42" s="52">
        <v>639304</v>
      </c>
      <c r="I42" s="56"/>
      <c r="J42" s="52">
        <v>1178166</v>
      </c>
      <c r="K42" s="56"/>
      <c r="L42" s="52">
        <v>3138281</v>
      </c>
    </row>
    <row r="43" spans="1:12" ht="22.15" customHeight="1">
      <c r="B43" s="32" t="s">
        <v>202</v>
      </c>
      <c r="C43" s="74"/>
      <c r="F43" s="52">
        <v>-19105</v>
      </c>
      <c r="G43" s="56"/>
      <c r="H43" s="52">
        <v>-23679</v>
      </c>
      <c r="I43" s="56"/>
      <c r="J43" s="52">
        <v>0</v>
      </c>
      <c r="K43" s="56"/>
      <c r="L43" s="52">
        <v>0</v>
      </c>
    </row>
    <row r="44" spans="1:12" ht="22.15" customHeight="1" thickBot="1">
      <c r="A44" s="23" t="s">
        <v>199</v>
      </c>
      <c r="B44" s="23"/>
      <c r="F44" s="73">
        <f>SUM(F42:F43)</f>
        <v>1452064</v>
      </c>
      <c r="G44" s="53"/>
      <c r="H44" s="73">
        <f>SUM(H42:H43)</f>
        <v>615625</v>
      </c>
      <c r="I44" s="53"/>
      <c r="J44" s="73">
        <f>SUM(J42:J43)</f>
        <v>1178166</v>
      </c>
      <c r="K44" s="52"/>
      <c r="L44" s="73">
        <f>SUM(L42:L43)</f>
        <v>3138281</v>
      </c>
    </row>
    <row r="45" spans="1:12" ht="6.75" customHeight="1" thickTop="1">
      <c r="F45" s="29"/>
      <c r="G45" s="29"/>
      <c r="H45" s="29"/>
      <c r="I45" s="29"/>
      <c r="J45" s="29"/>
      <c r="K45" s="29"/>
      <c r="L45" s="29"/>
    </row>
    <row r="46" spans="1:12" ht="25.5" customHeight="1" thickBot="1">
      <c r="A46" s="23" t="s">
        <v>153</v>
      </c>
      <c r="B46" s="23"/>
      <c r="C46" s="23"/>
      <c r="D46" s="119">
        <v>14</v>
      </c>
      <c r="F46" s="34">
        <f>F37/1450000</f>
        <v>1.2834944827586208</v>
      </c>
      <c r="G46" s="23"/>
      <c r="H46" s="34">
        <f>H37/1450000</f>
        <v>0.58034965517241377</v>
      </c>
      <c r="I46" s="23"/>
      <c r="J46" s="34">
        <f>J42/1450000</f>
        <v>0.81252827586206899</v>
      </c>
      <c r="K46" s="23"/>
      <c r="L46" s="34">
        <f>L42/1450000</f>
        <v>2.1643317241379312</v>
      </c>
    </row>
    <row r="47" spans="1:12" ht="25.5" customHeight="1" thickTop="1">
      <c r="A47" s="23"/>
      <c r="B47" s="23"/>
      <c r="C47" s="23"/>
      <c r="F47" s="55"/>
      <c r="G47" s="23"/>
      <c r="H47" s="55"/>
      <c r="I47" s="23"/>
      <c r="J47" s="55"/>
      <c r="K47" s="23"/>
      <c r="L47" s="55"/>
    </row>
    <row r="48" spans="1:12" ht="24" customHeight="1">
      <c r="A48" s="134" t="s">
        <v>0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22.5" customHeight="1">
      <c r="A49" s="134" t="s">
        <v>132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6.75" customHeight="1">
      <c r="A50" s="23"/>
      <c r="B50" s="23"/>
      <c r="C50" s="23"/>
      <c r="D50" s="24"/>
      <c r="E50" s="24"/>
      <c r="F50" s="25"/>
      <c r="G50" s="25"/>
      <c r="H50" s="25"/>
      <c r="I50" s="26"/>
      <c r="J50" s="25"/>
      <c r="K50" s="25"/>
      <c r="L50" s="25"/>
    </row>
    <row r="51" spans="1:12" ht="22.15" customHeight="1">
      <c r="A51" s="23"/>
      <c r="B51" s="23"/>
      <c r="C51" s="23"/>
      <c r="D51" s="7"/>
      <c r="E51" s="7"/>
      <c r="F51" s="135" t="s">
        <v>2</v>
      </c>
      <c r="G51" s="135"/>
      <c r="H51" s="135"/>
      <c r="I51" s="6"/>
      <c r="J51" s="135" t="s">
        <v>3</v>
      </c>
      <c r="K51" s="135"/>
      <c r="L51" s="135"/>
    </row>
    <row r="52" spans="1:12" ht="22.15" customHeight="1">
      <c r="A52" s="23"/>
      <c r="B52" s="23"/>
      <c r="C52" s="23"/>
      <c r="D52" s="7"/>
      <c r="E52" s="7"/>
      <c r="F52" s="136" t="s">
        <v>220</v>
      </c>
      <c r="G52" s="136"/>
      <c r="H52" s="136"/>
      <c r="I52" s="72"/>
      <c r="J52" s="136" t="s">
        <v>220</v>
      </c>
      <c r="K52" s="136"/>
      <c r="L52" s="136"/>
    </row>
    <row r="53" spans="1:12" ht="22.15" customHeight="1">
      <c r="A53" s="23"/>
      <c r="B53" s="23"/>
      <c r="C53" s="23"/>
      <c r="D53" s="7"/>
      <c r="E53" s="7"/>
      <c r="F53" s="136" t="s">
        <v>219</v>
      </c>
      <c r="G53" s="136"/>
      <c r="H53" s="136"/>
      <c r="I53" s="72"/>
      <c r="J53" s="136" t="s">
        <v>219</v>
      </c>
      <c r="K53" s="136"/>
      <c r="L53" s="136"/>
    </row>
    <row r="54" spans="1:12" ht="22.15" customHeight="1">
      <c r="A54" s="23"/>
      <c r="B54" s="23"/>
      <c r="C54" s="23"/>
      <c r="D54" s="7" t="s">
        <v>6</v>
      </c>
      <c r="E54" s="7"/>
      <c r="F54" s="9">
        <v>2560</v>
      </c>
      <c r="G54" s="9"/>
      <c r="H54" s="9">
        <v>2559</v>
      </c>
      <c r="I54" s="9"/>
      <c r="J54" s="9">
        <v>2560</v>
      </c>
      <c r="K54" s="9"/>
      <c r="L54" s="9">
        <v>2559</v>
      </c>
    </row>
    <row r="55" spans="1:12" ht="22.15" customHeight="1">
      <c r="A55" s="23"/>
      <c r="B55" s="23"/>
      <c r="C55" s="23"/>
      <c r="D55" s="7"/>
      <c r="E55" s="7"/>
      <c r="F55" s="133" t="s">
        <v>131</v>
      </c>
      <c r="G55" s="133"/>
      <c r="H55" s="133"/>
      <c r="I55" s="133"/>
      <c r="J55" s="133"/>
      <c r="K55" s="133"/>
      <c r="L55" s="133"/>
    </row>
    <row r="56" spans="1:12" ht="22.15" customHeight="1">
      <c r="A56" s="22" t="s">
        <v>56</v>
      </c>
      <c r="D56" s="10">
        <v>3</v>
      </c>
      <c r="E56" s="10"/>
      <c r="F56" s="52">
        <v>28772732</v>
      </c>
      <c r="G56" s="52"/>
      <c r="H56" s="52">
        <v>33425604</v>
      </c>
      <c r="I56" s="52"/>
      <c r="J56" s="52">
        <v>0</v>
      </c>
      <c r="K56" s="56"/>
      <c r="L56" s="52">
        <v>0</v>
      </c>
    </row>
    <row r="57" spans="1:12" ht="22.15" customHeight="1">
      <c r="A57" s="22" t="s">
        <v>100</v>
      </c>
      <c r="B57" s="23"/>
      <c r="C57" s="23"/>
      <c r="D57" s="7">
        <v>3</v>
      </c>
      <c r="E57" s="7"/>
      <c r="F57" s="117">
        <v>3053427</v>
      </c>
      <c r="G57" s="56"/>
      <c r="H57" s="117">
        <v>3416433</v>
      </c>
      <c r="I57" s="56"/>
      <c r="J57" s="56">
        <v>0</v>
      </c>
      <c r="K57" s="56"/>
      <c r="L57" s="56">
        <v>0</v>
      </c>
    </row>
    <row r="58" spans="1:12" ht="22.15" customHeight="1">
      <c r="A58" s="13" t="s">
        <v>57</v>
      </c>
      <c r="B58" s="13"/>
      <c r="D58" s="10">
        <v>3</v>
      </c>
      <c r="E58" s="10"/>
      <c r="F58" s="69">
        <v>-27478361</v>
      </c>
      <c r="G58" s="52"/>
      <c r="H58" s="69">
        <v>-32319156</v>
      </c>
      <c r="I58" s="52"/>
      <c r="J58" s="69">
        <v>0</v>
      </c>
      <c r="K58" s="52"/>
      <c r="L58" s="69">
        <v>0</v>
      </c>
    </row>
    <row r="59" spans="1:12" s="23" customFormat="1" ht="22.15" customHeight="1">
      <c r="A59" s="17" t="s">
        <v>58</v>
      </c>
      <c r="B59" s="17"/>
      <c r="D59" s="5"/>
      <c r="E59" s="5"/>
      <c r="F59" s="53">
        <f>SUM(F56:F58)</f>
        <v>4347798</v>
      </c>
      <c r="G59" s="53"/>
      <c r="H59" s="53">
        <f>SUM(H56:H58)</f>
        <v>4522881</v>
      </c>
      <c r="I59" s="53"/>
      <c r="J59" s="53">
        <f>SUM(J56:J58)</f>
        <v>0</v>
      </c>
      <c r="K59" s="53"/>
      <c r="L59" s="53">
        <f>SUM(L56:L58)</f>
        <v>0</v>
      </c>
    </row>
    <row r="60" spans="1:12" s="23" customFormat="1" ht="6.75" customHeight="1">
      <c r="A60" s="17"/>
      <c r="B60" s="22"/>
      <c r="C60" s="22"/>
      <c r="D60" s="28"/>
      <c r="E60" s="28"/>
      <c r="F60" s="72"/>
      <c r="G60" s="53"/>
      <c r="H60" s="72"/>
      <c r="I60" s="53"/>
      <c r="J60" s="72"/>
      <c r="K60" s="52"/>
      <c r="L60" s="72"/>
    </row>
    <row r="61" spans="1:12" s="23" customFormat="1" ht="22.15" customHeight="1">
      <c r="A61" s="13" t="s">
        <v>59</v>
      </c>
      <c r="B61" s="13"/>
      <c r="D61" s="10">
        <v>3</v>
      </c>
      <c r="E61" s="10"/>
      <c r="F61" s="52">
        <v>184770</v>
      </c>
      <c r="G61" s="52"/>
      <c r="H61" s="52">
        <v>194901</v>
      </c>
      <c r="I61" s="53"/>
      <c r="J61" s="52">
        <v>297013</v>
      </c>
      <c r="K61" s="52"/>
      <c r="L61" s="52">
        <v>264777</v>
      </c>
    </row>
    <row r="62" spans="1:12" ht="22.15" customHeight="1">
      <c r="A62" s="22" t="s">
        <v>191</v>
      </c>
      <c r="D62" s="10">
        <v>3</v>
      </c>
      <c r="E62" s="10"/>
      <c r="F62" s="52">
        <v>130235</v>
      </c>
      <c r="G62" s="52"/>
      <c r="H62" s="52">
        <v>121787</v>
      </c>
      <c r="I62" s="52"/>
      <c r="J62" s="52">
        <v>216554</v>
      </c>
      <c r="K62" s="52"/>
      <c r="L62" s="52">
        <v>369856</v>
      </c>
    </row>
    <row r="63" spans="1:12" ht="22.15" customHeight="1">
      <c r="A63" s="22" t="s">
        <v>192</v>
      </c>
      <c r="D63" s="10" t="s">
        <v>211</v>
      </c>
      <c r="E63" s="10"/>
      <c r="F63" s="52">
        <v>188897</v>
      </c>
      <c r="G63" s="52"/>
      <c r="H63" s="52">
        <v>204719</v>
      </c>
      <c r="I63" s="52"/>
      <c r="J63" s="52">
        <v>3562290</v>
      </c>
      <c r="K63" s="52"/>
      <c r="L63" s="52">
        <v>5005878</v>
      </c>
    </row>
    <row r="64" spans="1:12" ht="22.15" customHeight="1">
      <c r="A64" s="22" t="s">
        <v>204</v>
      </c>
      <c r="D64" s="10">
        <v>3</v>
      </c>
      <c r="E64" s="10"/>
      <c r="F64" s="52">
        <v>0</v>
      </c>
      <c r="G64" s="52"/>
      <c r="H64" s="52">
        <v>0</v>
      </c>
      <c r="I64" s="52"/>
      <c r="J64" s="52">
        <v>9817</v>
      </c>
      <c r="K64" s="52"/>
      <c r="L64" s="52">
        <v>17300</v>
      </c>
    </row>
    <row r="65" spans="1:12" ht="22.15" customHeight="1">
      <c r="A65" s="22" t="s">
        <v>62</v>
      </c>
      <c r="D65" s="10">
        <v>3</v>
      </c>
      <c r="E65" s="10"/>
      <c r="F65" s="52">
        <v>241322</v>
      </c>
      <c r="G65" s="52"/>
      <c r="H65" s="52">
        <v>148665</v>
      </c>
      <c r="I65" s="52"/>
      <c r="J65" s="52">
        <v>3044</v>
      </c>
      <c r="K65" s="52"/>
      <c r="L65" s="52">
        <v>1446</v>
      </c>
    </row>
    <row r="66" spans="1:12" ht="22.15" customHeight="1">
      <c r="A66" s="22" t="s">
        <v>63</v>
      </c>
      <c r="D66" s="10">
        <v>3</v>
      </c>
      <c r="E66" s="10"/>
      <c r="F66" s="52">
        <v>-1222056</v>
      </c>
      <c r="G66" s="52"/>
      <c r="H66" s="52">
        <v>-1071248</v>
      </c>
      <c r="I66" s="52"/>
      <c r="J66" s="52">
        <v>-799463</v>
      </c>
      <c r="K66" s="52"/>
      <c r="L66" s="52">
        <v>-687024</v>
      </c>
    </row>
    <row r="67" spans="1:12" ht="22.15" customHeight="1">
      <c r="A67" s="13" t="s">
        <v>124</v>
      </c>
      <c r="B67" s="13"/>
      <c r="C67" s="13"/>
      <c r="D67" s="10"/>
      <c r="E67" s="10"/>
      <c r="F67" s="56">
        <v>481672</v>
      </c>
      <c r="G67" s="54"/>
      <c r="H67" s="56">
        <v>-1012068</v>
      </c>
      <c r="I67" s="56"/>
      <c r="J67" s="56">
        <v>-101251</v>
      </c>
      <c r="K67" s="56"/>
      <c r="L67" s="56">
        <v>-95877</v>
      </c>
    </row>
    <row r="68" spans="1:12" ht="22.15" customHeight="1">
      <c r="A68" s="22" t="s">
        <v>64</v>
      </c>
      <c r="D68" s="10">
        <v>3</v>
      </c>
      <c r="E68" s="10"/>
      <c r="F68" s="52">
        <v>-1144401</v>
      </c>
      <c r="G68" s="56"/>
      <c r="H68" s="52">
        <v>-1041041</v>
      </c>
      <c r="I68" s="56"/>
      <c r="J68" s="56">
        <v>-35967</v>
      </c>
      <c r="K68" s="56"/>
      <c r="L68" s="56">
        <v>-69983</v>
      </c>
    </row>
    <row r="69" spans="1:12" s="13" customFormat="1" ht="22.15" customHeight="1">
      <c r="A69" s="22" t="s">
        <v>114</v>
      </c>
      <c r="B69" s="22"/>
      <c r="C69" s="22"/>
      <c r="D69" s="10">
        <v>6</v>
      </c>
      <c r="E69" s="10"/>
      <c r="F69" s="69">
        <v>2870432</v>
      </c>
      <c r="G69" s="52"/>
      <c r="H69" s="69">
        <v>1770599</v>
      </c>
      <c r="I69" s="52"/>
      <c r="J69" s="69">
        <v>0</v>
      </c>
      <c r="K69" s="52"/>
      <c r="L69" s="69">
        <v>0</v>
      </c>
    </row>
    <row r="70" spans="1:12" ht="22.15" customHeight="1">
      <c r="A70" s="23" t="s">
        <v>65</v>
      </c>
      <c r="B70" s="23"/>
      <c r="C70" s="23"/>
      <c r="D70" s="5"/>
      <c r="E70" s="5"/>
      <c r="F70" s="70">
        <f>SUM(F61:F69,F59)</f>
        <v>6078669</v>
      </c>
      <c r="G70" s="70"/>
      <c r="H70" s="70">
        <f>SUM(H61:H69,H59)</f>
        <v>3839195</v>
      </c>
      <c r="I70" s="53"/>
      <c r="J70" s="70">
        <f>SUM(J61:J69,J59)</f>
        <v>3152037</v>
      </c>
      <c r="K70" s="53"/>
      <c r="L70" s="70">
        <f>SUM(L61:L69,L59)</f>
        <v>4806373</v>
      </c>
    </row>
    <row r="71" spans="1:12" ht="22.15" customHeight="1">
      <c r="A71" s="22" t="s">
        <v>193</v>
      </c>
      <c r="D71" s="119">
        <v>13</v>
      </c>
      <c r="F71" s="69">
        <v>-742907</v>
      </c>
      <c r="G71" s="52"/>
      <c r="H71" s="69">
        <v>-707644</v>
      </c>
      <c r="I71" s="52"/>
      <c r="J71" s="69">
        <v>-613</v>
      </c>
      <c r="K71" s="52"/>
      <c r="L71" s="69">
        <v>32289</v>
      </c>
    </row>
    <row r="72" spans="1:12" ht="22.15" customHeight="1">
      <c r="A72" s="17" t="s">
        <v>133</v>
      </c>
      <c r="D72" s="28"/>
      <c r="E72" s="28"/>
      <c r="F72" s="71">
        <f>SUM(F70:F71)</f>
        <v>5335762</v>
      </c>
      <c r="G72" s="53"/>
      <c r="H72" s="71">
        <f>SUM(H70:H71)</f>
        <v>3131551</v>
      </c>
      <c r="I72" s="53"/>
      <c r="J72" s="71">
        <f>SUM(J70:J71)</f>
        <v>3151424</v>
      </c>
      <c r="K72" s="52"/>
      <c r="L72" s="71">
        <f>SUM(L70:L71)</f>
        <v>4838662</v>
      </c>
    </row>
    <row r="73" spans="1:12" s="23" customFormat="1" ht="6.75" customHeight="1">
      <c r="A73" s="17"/>
      <c r="B73" s="22"/>
      <c r="C73" s="22"/>
      <c r="D73" s="28"/>
      <c r="E73" s="28"/>
      <c r="F73" s="72"/>
      <c r="G73" s="53"/>
      <c r="H73" s="72"/>
      <c r="I73" s="53"/>
      <c r="J73" s="72"/>
      <c r="K73" s="52"/>
      <c r="L73" s="72"/>
    </row>
    <row r="74" spans="1:12" ht="22.15" customHeight="1">
      <c r="A74" s="17" t="s">
        <v>66</v>
      </c>
      <c r="B74" s="17"/>
      <c r="D74" s="28"/>
      <c r="E74" s="28"/>
      <c r="F74" s="72"/>
      <c r="G74" s="53"/>
      <c r="H74" s="72"/>
      <c r="I74" s="53"/>
      <c r="J74" s="72"/>
      <c r="K74" s="52"/>
      <c r="L74" s="72"/>
    </row>
    <row r="75" spans="1:12" ht="22.15" customHeight="1">
      <c r="A75" s="95" t="s">
        <v>194</v>
      </c>
      <c r="B75" s="95"/>
      <c r="D75" s="28"/>
      <c r="E75" s="28"/>
      <c r="F75" s="72"/>
      <c r="G75" s="53"/>
      <c r="H75" s="72"/>
      <c r="I75" s="53"/>
      <c r="J75" s="72"/>
      <c r="K75" s="52"/>
      <c r="L75" s="72"/>
    </row>
    <row r="76" spans="1:12" ht="22.15" customHeight="1">
      <c r="A76" s="13" t="s">
        <v>195</v>
      </c>
      <c r="B76" s="13"/>
      <c r="D76" s="28"/>
      <c r="E76" s="28"/>
      <c r="F76" s="52">
        <v>-933417</v>
      </c>
      <c r="G76" s="53"/>
      <c r="H76" s="52">
        <v>576153</v>
      </c>
      <c r="I76" s="53"/>
      <c r="J76" s="52">
        <v>0</v>
      </c>
      <c r="K76" s="52"/>
      <c r="L76" s="52">
        <v>0</v>
      </c>
    </row>
    <row r="77" spans="1:12" ht="22.15" customHeight="1">
      <c r="A77" s="13" t="s">
        <v>208</v>
      </c>
      <c r="B77" s="13"/>
      <c r="D77" s="28"/>
      <c r="E77" s="28"/>
      <c r="F77" s="52">
        <v>-206938</v>
      </c>
      <c r="G77" s="53"/>
      <c r="H77" s="52">
        <v>-743538</v>
      </c>
      <c r="I77" s="53"/>
      <c r="J77" s="52">
        <v>0</v>
      </c>
      <c r="K77" s="52"/>
      <c r="L77" s="52">
        <v>0</v>
      </c>
    </row>
    <row r="78" spans="1:12" ht="22.15" customHeight="1">
      <c r="A78" s="13" t="s">
        <v>196</v>
      </c>
      <c r="B78" s="13"/>
      <c r="D78" s="10">
        <v>6</v>
      </c>
      <c r="E78" s="28"/>
      <c r="F78" s="52">
        <v>468</v>
      </c>
      <c r="G78" s="53"/>
      <c r="H78" s="52">
        <v>372</v>
      </c>
      <c r="I78" s="53"/>
      <c r="J78" s="52">
        <v>0</v>
      </c>
      <c r="K78" s="52"/>
      <c r="L78" s="52">
        <v>0</v>
      </c>
    </row>
    <row r="79" spans="1:12" ht="22.15" customHeight="1">
      <c r="A79" s="17" t="s">
        <v>197</v>
      </c>
      <c r="B79" s="13"/>
      <c r="E79" s="28"/>
      <c r="F79" s="71">
        <f>SUM(F76:F78)</f>
        <v>-1139887</v>
      </c>
      <c r="G79" s="53"/>
      <c r="H79" s="71">
        <f>SUM(H76:H78)</f>
        <v>-167013</v>
      </c>
      <c r="I79" s="53"/>
      <c r="J79" s="71">
        <f>SUM(J76:J78)</f>
        <v>0</v>
      </c>
      <c r="K79" s="53"/>
      <c r="L79" s="71">
        <f>SUM(L76:L78)</f>
        <v>0</v>
      </c>
    </row>
    <row r="80" spans="1:12" ht="22.15" customHeight="1">
      <c r="A80" s="17" t="s">
        <v>198</v>
      </c>
      <c r="B80" s="17"/>
      <c r="D80" s="28"/>
      <c r="E80" s="28"/>
      <c r="F80" s="71">
        <f>F79</f>
        <v>-1139887</v>
      </c>
      <c r="G80" s="53"/>
      <c r="H80" s="71">
        <f>H79</f>
        <v>-167013</v>
      </c>
      <c r="I80" s="53"/>
      <c r="J80" s="71">
        <f>J79</f>
        <v>0</v>
      </c>
      <c r="K80" s="52"/>
      <c r="L80" s="71">
        <f>SUM(L77:L79)</f>
        <v>0</v>
      </c>
    </row>
    <row r="81" spans="1:12" ht="22.15" customHeight="1" thickBot="1">
      <c r="A81" s="17" t="s">
        <v>199</v>
      </c>
      <c r="B81" s="17"/>
      <c r="D81" s="28"/>
      <c r="E81" s="28"/>
      <c r="F81" s="73">
        <f>+F80+F72</f>
        <v>4195875</v>
      </c>
      <c r="G81" s="53"/>
      <c r="H81" s="73">
        <f>+H80+H72</f>
        <v>2964538</v>
      </c>
      <c r="I81" s="53"/>
      <c r="J81" s="73">
        <f>+J80+J72</f>
        <v>3151424</v>
      </c>
      <c r="K81" s="52"/>
      <c r="L81" s="73">
        <f>+L80+L72</f>
        <v>4838662</v>
      </c>
    </row>
    <row r="82" spans="1:12" ht="6.75" customHeight="1" thickTop="1">
      <c r="A82" s="17"/>
      <c r="B82" s="17"/>
      <c r="D82" s="28"/>
      <c r="E82" s="28"/>
      <c r="F82" s="72"/>
      <c r="G82" s="53"/>
      <c r="H82" s="72"/>
      <c r="I82" s="53"/>
      <c r="J82" s="72"/>
      <c r="K82" s="52"/>
      <c r="L82" s="72"/>
    </row>
    <row r="83" spans="1:12" ht="22.15" customHeight="1">
      <c r="A83" s="30" t="s">
        <v>200</v>
      </c>
      <c r="B83" s="31"/>
      <c r="C83" s="74"/>
      <c r="D83" s="28"/>
      <c r="E83" s="28"/>
      <c r="F83" s="72"/>
      <c r="G83" s="53"/>
      <c r="H83" s="72"/>
      <c r="I83" s="53"/>
      <c r="J83" s="72"/>
      <c r="K83" s="52"/>
      <c r="L83" s="72"/>
    </row>
    <row r="84" spans="1:12" ht="22.15" customHeight="1">
      <c r="A84" s="32"/>
      <c r="B84" s="32" t="s">
        <v>201</v>
      </c>
      <c r="C84" s="74"/>
      <c r="D84" s="28"/>
      <c r="E84" s="28"/>
      <c r="F84" s="56">
        <v>5420499</v>
      </c>
      <c r="G84" s="53"/>
      <c r="H84" s="56">
        <v>3201889</v>
      </c>
      <c r="I84" s="53"/>
      <c r="J84" s="56">
        <v>3151424</v>
      </c>
      <c r="K84" s="52"/>
      <c r="L84" s="56">
        <v>4838662</v>
      </c>
    </row>
    <row r="85" spans="1:12" ht="22.15" customHeight="1">
      <c r="A85" s="32"/>
      <c r="B85" s="32" t="s">
        <v>202</v>
      </c>
      <c r="C85" s="74"/>
      <c r="D85" s="28"/>
      <c r="E85" s="28"/>
      <c r="F85" s="56">
        <v>-84737</v>
      </c>
      <c r="G85" s="53"/>
      <c r="H85" s="56">
        <v>-70338</v>
      </c>
      <c r="I85" s="53"/>
      <c r="J85" s="52">
        <v>0</v>
      </c>
      <c r="K85" s="52"/>
      <c r="L85" s="52">
        <v>0</v>
      </c>
    </row>
    <row r="86" spans="1:12" ht="22.15" customHeight="1" thickBot="1">
      <c r="A86" s="30" t="s">
        <v>133</v>
      </c>
      <c r="B86" s="31"/>
      <c r="C86" s="74"/>
      <c r="D86" s="28"/>
      <c r="E86" s="28"/>
      <c r="F86" s="73">
        <f>SUM(F84:F85)</f>
        <v>5335762</v>
      </c>
      <c r="G86" s="53"/>
      <c r="H86" s="73">
        <f>SUM(H84:H85)</f>
        <v>3131551</v>
      </c>
      <c r="I86" s="53"/>
      <c r="J86" s="73">
        <f>SUM(J84:J85)</f>
        <v>3151424</v>
      </c>
      <c r="K86" s="52"/>
      <c r="L86" s="73">
        <f>SUM(L84:L85)</f>
        <v>4838662</v>
      </c>
    </row>
    <row r="87" spans="1:12" ht="6.75" customHeight="1" thickTop="1">
      <c r="A87" s="13"/>
      <c r="B87" s="33"/>
      <c r="F87" s="52"/>
      <c r="G87" s="72"/>
      <c r="H87" s="52"/>
      <c r="I87" s="72"/>
      <c r="J87" s="52"/>
      <c r="K87" s="72"/>
      <c r="L87" s="52"/>
    </row>
    <row r="88" spans="1:12" ht="22.15" customHeight="1">
      <c r="A88" s="23" t="s">
        <v>203</v>
      </c>
      <c r="B88" s="23"/>
      <c r="F88" s="72"/>
      <c r="G88" s="72"/>
      <c r="H88" s="72"/>
      <c r="I88" s="72"/>
      <c r="J88" s="72"/>
      <c r="K88" s="72"/>
      <c r="L88" s="72"/>
    </row>
    <row r="89" spans="1:12" ht="22.15" customHeight="1">
      <c r="B89" s="32" t="s">
        <v>201</v>
      </c>
      <c r="C89" s="74"/>
      <c r="F89" s="52">
        <v>4276424</v>
      </c>
      <c r="G89" s="56">
        <v>0</v>
      </c>
      <c r="H89" s="52">
        <v>3042962</v>
      </c>
      <c r="I89" s="56">
        <v>0</v>
      </c>
      <c r="J89" s="52">
        <v>3151424</v>
      </c>
      <c r="K89" s="56">
        <v>0</v>
      </c>
      <c r="L89" s="52">
        <v>4838662</v>
      </c>
    </row>
    <row r="90" spans="1:12" ht="22.15" customHeight="1">
      <c r="B90" s="32" t="s">
        <v>202</v>
      </c>
      <c r="C90" s="74"/>
      <c r="F90" s="52">
        <v>-80549</v>
      </c>
      <c r="G90" s="56"/>
      <c r="H90" s="52">
        <v>-78424</v>
      </c>
      <c r="I90" s="56"/>
      <c r="J90" s="52">
        <v>0</v>
      </c>
      <c r="K90" s="56"/>
      <c r="L90" s="52">
        <v>0</v>
      </c>
    </row>
    <row r="91" spans="1:12" ht="22.15" customHeight="1" thickBot="1">
      <c r="A91" s="23" t="s">
        <v>199</v>
      </c>
      <c r="B91" s="23"/>
      <c r="F91" s="73">
        <f>SUM(F89:F90)</f>
        <v>4195875</v>
      </c>
      <c r="G91" s="53"/>
      <c r="H91" s="73">
        <f>SUM(H89:H90)</f>
        <v>2964538</v>
      </c>
      <c r="I91" s="53"/>
      <c r="J91" s="73">
        <f>SUM(J89:J90)</f>
        <v>3151424</v>
      </c>
      <c r="K91" s="52"/>
      <c r="L91" s="73">
        <f>SUM(L89:L90)</f>
        <v>4838662</v>
      </c>
    </row>
    <row r="92" spans="1:12" ht="6.75" customHeight="1" thickTop="1">
      <c r="F92" s="29"/>
      <c r="G92" s="29"/>
      <c r="H92" s="29"/>
      <c r="I92" s="29"/>
      <c r="J92" s="29"/>
      <c r="K92" s="29"/>
      <c r="L92" s="29"/>
    </row>
    <row r="93" spans="1:12" ht="25.5" customHeight="1" thickBot="1">
      <c r="A93" s="23" t="s">
        <v>153</v>
      </c>
      <c r="B93" s="23"/>
      <c r="C93" s="23"/>
      <c r="D93" s="119">
        <v>14</v>
      </c>
      <c r="F93" s="34">
        <f>F84/1450000</f>
        <v>3.7382751724137933</v>
      </c>
      <c r="G93" s="23"/>
      <c r="H93" s="34">
        <f>H84/1450000</f>
        <v>2.2081993103448276</v>
      </c>
      <c r="I93" s="23"/>
      <c r="J93" s="34">
        <f>J89/1450000</f>
        <v>2.1733958620689657</v>
      </c>
      <c r="K93" s="23"/>
      <c r="L93" s="34">
        <f>L89/1450000</f>
        <v>3.3370082758620692</v>
      </c>
    </row>
    <row r="94" spans="1:12" ht="22.5" customHeight="1" thickTop="1"/>
  </sheetData>
  <mergeCells count="16">
    <mergeCell ref="F6:H6"/>
    <mergeCell ref="J6:L6"/>
    <mergeCell ref="F4:H4"/>
    <mergeCell ref="J4:L4"/>
    <mergeCell ref="F5:H5"/>
    <mergeCell ref="J5:L5"/>
    <mergeCell ref="F53:H53"/>
    <mergeCell ref="J53:L53"/>
    <mergeCell ref="F55:L55"/>
    <mergeCell ref="F8:L8"/>
    <mergeCell ref="A48:L48"/>
    <mergeCell ref="A49:L49"/>
    <mergeCell ref="F51:H51"/>
    <mergeCell ref="J51:L51"/>
    <mergeCell ref="F52:H52"/>
    <mergeCell ref="J52:L52"/>
  </mergeCells>
  <pageMargins left="0.8" right="0.8" top="0.48" bottom="0.5" header="0.5" footer="0.5"/>
  <pageSetup paperSize="9" scale="75" firstPageNumber="6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หมายเหตุประกอบงบการเงินเป็นส่วนหนึ่งของงบการเงินนี้&amp;11
&amp;C&amp;"Angsana New,Regular"&amp;15&amp;P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AF23"/>
  <sheetViews>
    <sheetView zoomScaleNormal="100" zoomScaleSheetLayoutView="100" workbookViewId="0"/>
  </sheetViews>
  <sheetFormatPr defaultColWidth="9.125" defaultRowHeight="22.5" customHeight="1"/>
  <cols>
    <col min="1" max="2" width="2.375" style="22" customWidth="1"/>
    <col min="3" max="3" width="31.25" style="22" customWidth="1"/>
    <col min="4" max="4" width="1.125" style="22" customWidth="1"/>
    <col min="5" max="5" width="7.25" style="22" customWidth="1"/>
    <col min="6" max="6" width="1.125" style="22" customWidth="1"/>
    <col min="7" max="7" width="12.625" style="22" customWidth="1"/>
    <col min="8" max="8" width="1.125" style="49" customWidth="1"/>
    <col min="9" max="9" width="12.625" style="22" customWidth="1"/>
    <col min="10" max="10" width="1.125" style="22" customWidth="1"/>
    <col min="11" max="11" width="12.625" style="22" customWidth="1"/>
    <col min="12" max="12" width="1.125" style="22" customWidth="1"/>
    <col min="13" max="13" width="12.625" style="22" customWidth="1"/>
    <col min="14" max="14" width="1.125" style="22" customWidth="1"/>
    <col min="15" max="15" width="12.625" style="22" customWidth="1"/>
    <col min="16" max="16" width="1.125" style="22" customWidth="1"/>
    <col min="17" max="17" width="12.625" style="22" customWidth="1"/>
    <col min="18" max="18" width="1.125" style="22" customWidth="1"/>
    <col min="19" max="19" width="12.625" style="22" customWidth="1"/>
    <col min="20" max="20" width="1.125" style="49" customWidth="1"/>
    <col min="21" max="21" width="17.625" style="49" customWidth="1"/>
    <col min="22" max="22" width="1.125" style="49" customWidth="1"/>
    <col min="23" max="23" width="10.875" style="49" hidden="1" customWidth="1"/>
    <col min="24" max="24" width="1.125" style="49" hidden="1" customWidth="1"/>
    <col min="25" max="25" width="12.625" style="22" customWidth="1"/>
    <col min="26" max="26" width="1.125" style="22" customWidth="1"/>
    <col min="27" max="27" width="12.625" style="23" customWidth="1"/>
    <col min="28" max="28" width="1.125" style="22" customWidth="1"/>
    <col min="29" max="29" width="12.625" style="22" customWidth="1"/>
    <col min="30" max="30" width="1.125" style="49" customWidth="1"/>
    <col min="31" max="31" width="12.625" style="23" customWidth="1"/>
    <col min="32" max="32" width="15.5" style="22" bestFit="1" customWidth="1"/>
    <col min="33" max="33" width="0.75" style="22" customWidth="1"/>
    <col min="34" max="34" width="13.125" style="22" customWidth="1"/>
    <col min="35" max="16384" width="9.125" style="22"/>
  </cols>
  <sheetData>
    <row r="1" spans="1:31" s="59" customFormat="1" ht="23.25">
      <c r="A1" s="92" t="s">
        <v>0</v>
      </c>
      <c r="B1" s="92"/>
      <c r="C1" s="92"/>
      <c r="D1" s="92"/>
      <c r="E1" s="92"/>
      <c r="F1" s="92"/>
      <c r="G1" s="107"/>
      <c r="H1" s="107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</row>
    <row r="2" spans="1:31" s="59" customFormat="1" ht="23.25">
      <c r="A2" s="92" t="s">
        <v>134</v>
      </c>
      <c r="B2" s="92"/>
      <c r="C2" s="92"/>
      <c r="D2" s="92"/>
      <c r="E2" s="92"/>
      <c r="F2" s="92"/>
      <c r="G2" s="109"/>
      <c r="H2" s="109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</row>
    <row r="3" spans="1:31" ht="22.5" customHeight="1">
      <c r="A3" s="23"/>
      <c r="B3" s="23"/>
      <c r="C3" s="23"/>
      <c r="D3" s="23"/>
      <c r="E3" s="23"/>
      <c r="F3" s="23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2"/>
      <c r="AB3" s="44"/>
      <c r="AC3" s="44"/>
      <c r="AD3" s="44"/>
      <c r="AE3" s="42"/>
    </row>
    <row r="4" spans="1:31" ht="22.5" customHeight="1">
      <c r="E4" s="23"/>
      <c r="F4" s="23"/>
      <c r="G4" s="137" t="s">
        <v>2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</row>
    <row r="5" spans="1:31" ht="22.5" customHeight="1">
      <c r="A5" s="49"/>
      <c r="B5" s="49"/>
      <c r="C5" s="49"/>
      <c r="D5" s="49"/>
      <c r="E5" s="23"/>
      <c r="F5" s="23"/>
      <c r="G5" s="37"/>
      <c r="H5" s="37"/>
      <c r="I5" s="38"/>
      <c r="J5" s="38"/>
      <c r="K5" s="138" t="s">
        <v>49</v>
      </c>
      <c r="L5" s="138"/>
      <c r="M5" s="138"/>
      <c r="N5" s="38"/>
      <c r="O5" s="138" t="s">
        <v>154</v>
      </c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38"/>
      <c r="AA5" s="37"/>
      <c r="AB5" s="38"/>
      <c r="AC5" s="38"/>
      <c r="AD5" s="37"/>
      <c r="AE5" s="37"/>
    </row>
    <row r="6" spans="1:31" ht="22.5" customHeight="1">
      <c r="A6" s="23"/>
      <c r="B6" s="23"/>
      <c r="C6" s="23"/>
      <c r="D6" s="23"/>
      <c r="E6" s="23"/>
      <c r="F6" s="23">
        <v>2558</v>
      </c>
      <c r="G6" s="37"/>
      <c r="H6" s="37"/>
      <c r="I6" s="38" t="s">
        <v>170</v>
      </c>
      <c r="J6" s="38"/>
      <c r="K6" s="60"/>
      <c r="L6" s="60"/>
      <c r="M6" s="60"/>
      <c r="N6" s="38"/>
      <c r="O6" s="61" t="s">
        <v>158</v>
      </c>
      <c r="P6" s="61"/>
      <c r="Q6" s="61"/>
      <c r="R6" s="61"/>
      <c r="S6" s="61"/>
      <c r="T6" s="61"/>
      <c r="U6" s="61" t="s">
        <v>169</v>
      </c>
      <c r="V6" s="61"/>
      <c r="W6" s="61"/>
      <c r="X6" s="61"/>
      <c r="Y6" s="61"/>
      <c r="Z6" s="38"/>
      <c r="AA6" s="37"/>
      <c r="AB6" s="38"/>
      <c r="AC6" s="38"/>
      <c r="AD6" s="37"/>
      <c r="AE6" s="37"/>
    </row>
    <row r="7" spans="1:31" ht="22.5" customHeight="1">
      <c r="A7" s="23"/>
      <c r="B7" s="23"/>
      <c r="C7" s="23"/>
      <c r="D7" s="23"/>
      <c r="E7" s="23"/>
      <c r="F7" s="23"/>
      <c r="G7" s="38" t="s">
        <v>47</v>
      </c>
      <c r="H7" s="37"/>
      <c r="I7" s="38"/>
      <c r="J7" s="38"/>
      <c r="K7" s="38"/>
      <c r="L7" s="38"/>
      <c r="M7" s="38"/>
      <c r="N7" s="38"/>
      <c r="O7" s="62" t="s">
        <v>160</v>
      </c>
      <c r="P7" s="62"/>
      <c r="Q7" s="62"/>
      <c r="R7" s="62"/>
      <c r="S7" s="62" t="s">
        <v>121</v>
      </c>
      <c r="T7" s="38"/>
      <c r="U7" s="60" t="s">
        <v>161</v>
      </c>
      <c r="V7" s="38"/>
      <c r="W7" s="60" t="s">
        <v>67</v>
      </c>
      <c r="X7" s="62"/>
      <c r="Y7" s="38" t="s">
        <v>68</v>
      </c>
      <c r="Z7" s="38"/>
      <c r="AA7" s="38" t="s">
        <v>69</v>
      </c>
      <c r="AB7" s="38"/>
      <c r="AC7" s="39" t="s">
        <v>70</v>
      </c>
      <c r="AD7" s="38"/>
      <c r="AE7" s="35"/>
    </row>
    <row r="8" spans="1:31" s="35" customFormat="1" ht="22.5" customHeight="1">
      <c r="A8" s="23"/>
      <c r="B8" s="22"/>
      <c r="C8" s="22"/>
      <c r="D8" s="22"/>
      <c r="E8" s="41"/>
      <c r="F8" s="41"/>
      <c r="G8" s="38" t="s">
        <v>102</v>
      </c>
      <c r="H8" s="38"/>
      <c r="I8" s="35" t="s">
        <v>103</v>
      </c>
      <c r="K8" s="35" t="s">
        <v>72</v>
      </c>
      <c r="L8" s="38"/>
      <c r="O8" s="38" t="s">
        <v>162</v>
      </c>
      <c r="P8" s="38"/>
      <c r="Q8" s="38"/>
      <c r="R8" s="38"/>
      <c r="S8" s="38" t="s">
        <v>79</v>
      </c>
      <c r="T8" s="38"/>
      <c r="U8" s="60" t="s">
        <v>163</v>
      </c>
      <c r="V8" s="38"/>
      <c r="W8" s="60" t="s">
        <v>73</v>
      </c>
      <c r="X8" s="63"/>
      <c r="Y8" s="38" t="s">
        <v>74</v>
      </c>
      <c r="AA8" s="35" t="s">
        <v>81</v>
      </c>
      <c r="AC8" s="39" t="s">
        <v>75</v>
      </c>
      <c r="AD8" s="38"/>
      <c r="AE8" s="38" t="s">
        <v>69</v>
      </c>
    </row>
    <row r="9" spans="1:31" s="35" customFormat="1" ht="22.5" customHeight="1">
      <c r="A9" s="22"/>
      <c r="B9" s="22"/>
      <c r="C9" s="22"/>
      <c r="D9" s="22"/>
      <c r="E9" s="10" t="s">
        <v>6</v>
      </c>
      <c r="F9" s="10"/>
      <c r="G9" s="61" t="s">
        <v>104</v>
      </c>
      <c r="H9" s="38"/>
      <c r="I9" s="61" t="s">
        <v>105</v>
      </c>
      <c r="J9" s="38"/>
      <c r="K9" s="61" t="s">
        <v>78</v>
      </c>
      <c r="L9" s="38"/>
      <c r="M9" s="61" t="s">
        <v>51</v>
      </c>
      <c r="N9" s="38"/>
      <c r="O9" s="61" t="s">
        <v>164</v>
      </c>
      <c r="P9" s="61"/>
      <c r="Q9" s="61" t="s">
        <v>143</v>
      </c>
      <c r="R9" s="61"/>
      <c r="S9" s="61" t="s">
        <v>122</v>
      </c>
      <c r="T9" s="38"/>
      <c r="U9" s="61" t="s">
        <v>165</v>
      </c>
      <c r="V9" s="38"/>
      <c r="W9" s="61" t="s">
        <v>79</v>
      </c>
      <c r="X9" s="62"/>
      <c r="Y9" s="61" t="s">
        <v>46</v>
      </c>
      <c r="Z9" s="38"/>
      <c r="AA9" s="61" t="s">
        <v>166</v>
      </c>
      <c r="AB9" s="38"/>
      <c r="AC9" s="61" t="s">
        <v>80</v>
      </c>
      <c r="AD9" s="38"/>
      <c r="AE9" s="38" t="s">
        <v>81</v>
      </c>
    </row>
    <row r="10" spans="1:31" ht="22.5" customHeight="1">
      <c r="G10" s="139" t="s">
        <v>131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</row>
    <row r="11" spans="1:31" s="23" customFormat="1" ht="22.5" customHeight="1">
      <c r="A11" s="23" t="s">
        <v>221</v>
      </c>
      <c r="H11" s="51"/>
      <c r="T11" s="51"/>
      <c r="U11" s="51"/>
      <c r="V11" s="51"/>
      <c r="W11" s="51"/>
      <c r="X11" s="51"/>
      <c r="AD11" s="51"/>
    </row>
    <row r="12" spans="1:31" s="23" customFormat="1" ht="22.5" customHeight="1">
      <c r="A12" s="23" t="s">
        <v>125</v>
      </c>
      <c r="G12" s="42">
        <v>14500000</v>
      </c>
      <c r="H12" s="42"/>
      <c r="I12" s="42">
        <v>1531778</v>
      </c>
      <c r="J12" s="42"/>
      <c r="K12" s="42">
        <v>1450000</v>
      </c>
      <c r="L12" s="42"/>
      <c r="M12" s="42">
        <v>44500931</v>
      </c>
      <c r="N12" s="42"/>
      <c r="O12" s="42">
        <v>-2625745</v>
      </c>
      <c r="P12" s="42"/>
      <c r="Q12" s="42">
        <v>826826</v>
      </c>
      <c r="R12" s="42"/>
      <c r="S12" s="42">
        <v>277</v>
      </c>
      <c r="T12" s="42"/>
      <c r="U12" s="42">
        <v>5453</v>
      </c>
      <c r="V12" s="42"/>
      <c r="W12" s="42" t="e">
        <v>#REF!</v>
      </c>
      <c r="X12" s="42"/>
      <c r="Y12" s="53">
        <f>SUM(O12:U12)</f>
        <v>-1793189</v>
      </c>
      <c r="Z12" s="42"/>
      <c r="AA12" s="42">
        <f>G12+I12+K12+M12+Y12</f>
        <v>60189520</v>
      </c>
      <c r="AB12" s="42"/>
      <c r="AC12" s="42">
        <v>230320</v>
      </c>
      <c r="AD12" s="42"/>
      <c r="AE12" s="42">
        <f>AA12+AC12</f>
        <v>60419840</v>
      </c>
    </row>
    <row r="13" spans="1:31" s="23" customFormat="1" ht="22.5" customHeight="1">
      <c r="G13" s="53"/>
      <c r="H13" s="72"/>
      <c r="I13" s="53"/>
      <c r="J13" s="53"/>
      <c r="K13" s="53"/>
      <c r="L13" s="53"/>
      <c r="M13" s="53"/>
      <c r="N13" s="53"/>
      <c r="O13" s="53"/>
      <c r="P13" s="53"/>
      <c r="Q13" s="72"/>
      <c r="R13" s="53"/>
      <c r="S13" s="53"/>
      <c r="T13" s="72"/>
      <c r="U13" s="72"/>
      <c r="V13" s="72"/>
      <c r="W13" s="72"/>
      <c r="X13" s="72"/>
      <c r="Y13" s="53"/>
      <c r="Z13" s="53"/>
      <c r="AA13" s="53"/>
      <c r="AB13" s="53"/>
      <c r="AC13" s="53"/>
      <c r="AD13" s="72"/>
      <c r="AE13" s="53"/>
    </row>
    <row r="14" spans="1:31" s="23" customFormat="1" ht="22.5" customHeight="1">
      <c r="A14" s="51" t="s">
        <v>155</v>
      </c>
      <c r="B14" s="49"/>
      <c r="E14" s="27">
        <v>15</v>
      </c>
      <c r="G14" s="110">
        <v>0</v>
      </c>
      <c r="H14" s="72"/>
      <c r="I14" s="110">
        <v>0</v>
      </c>
      <c r="J14" s="53"/>
      <c r="K14" s="110">
        <v>0</v>
      </c>
      <c r="L14" s="53"/>
      <c r="M14" s="110">
        <v>-3291500</v>
      </c>
      <c r="N14" s="53"/>
      <c r="O14" s="110">
        <v>0</v>
      </c>
      <c r="P14" s="72"/>
      <c r="Q14" s="110">
        <v>0</v>
      </c>
      <c r="R14" s="72"/>
      <c r="S14" s="110">
        <v>0</v>
      </c>
      <c r="T14" s="72"/>
      <c r="U14" s="110">
        <v>0</v>
      </c>
      <c r="V14" s="72"/>
      <c r="W14" s="72">
        <v>0</v>
      </c>
      <c r="X14" s="72"/>
      <c r="Y14" s="110">
        <f>SUM(O14:U14)</f>
        <v>0</v>
      </c>
      <c r="Z14" s="53"/>
      <c r="AA14" s="115">
        <f>G14+I14+K14+M14+Y14</f>
        <v>-3291500</v>
      </c>
      <c r="AB14" s="53"/>
      <c r="AC14" s="110">
        <v>0</v>
      </c>
      <c r="AD14" s="72"/>
      <c r="AE14" s="115">
        <f>AA14+AC14</f>
        <v>-3291500</v>
      </c>
    </row>
    <row r="15" spans="1:31" ht="22.5" customHeight="1">
      <c r="G15" s="52"/>
      <c r="H15" s="56"/>
      <c r="I15" s="52"/>
      <c r="J15" s="52"/>
      <c r="K15" s="52"/>
      <c r="L15" s="52"/>
      <c r="M15" s="52"/>
      <c r="N15" s="52"/>
      <c r="O15" s="52"/>
      <c r="P15" s="52"/>
      <c r="Q15" s="56"/>
      <c r="R15" s="52"/>
      <c r="S15" s="52"/>
      <c r="T15" s="56"/>
      <c r="U15" s="56"/>
      <c r="V15" s="56"/>
      <c r="W15" s="56"/>
      <c r="X15" s="56"/>
      <c r="Y15" s="52"/>
      <c r="Z15" s="52"/>
      <c r="AA15" s="53"/>
      <c r="AB15" s="52"/>
      <c r="AC15" s="52"/>
      <c r="AD15" s="56"/>
      <c r="AE15" s="53"/>
    </row>
    <row r="16" spans="1:31" ht="22.5" customHeight="1">
      <c r="A16" s="23" t="s">
        <v>139</v>
      </c>
      <c r="B16" s="45"/>
      <c r="C16" s="23"/>
      <c r="D16" s="23"/>
      <c r="G16" s="52"/>
      <c r="H16" s="56"/>
      <c r="I16" s="52"/>
      <c r="J16" s="52"/>
      <c r="K16" s="52"/>
      <c r="L16" s="52"/>
      <c r="M16" s="52"/>
      <c r="N16" s="52"/>
      <c r="O16" s="52"/>
      <c r="P16" s="52"/>
      <c r="Q16" s="56"/>
      <c r="R16" s="52"/>
      <c r="S16" s="52"/>
      <c r="T16" s="56"/>
      <c r="U16" s="56"/>
      <c r="V16" s="56"/>
      <c r="W16" s="56"/>
      <c r="X16" s="56"/>
      <c r="Y16" s="52"/>
      <c r="Z16" s="52"/>
      <c r="AA16" s="53"/>
      <c r="AB16" s="52"/>
      <c r="AC16" s="52"/>
      <c r="AD16" s="56"/>
      <c r="AE16" s="53"/>
    </row>
    <row r="17" spans="1:32" ht="22.5" customHeight="1">
      <c r="A17" s="22" t="s">
        <v>82</v>
      </c>
      <c r="B17" s="22" t="s">
        <v>117</v>
      </c>
      <c r="G17" s="52">
        <v>0</v>
      </c>
      <c r="H17" s="56"/>
      <c r="I17" s="52">
        <v>0</v>
      </c>
      <c r="J17" s="52"/>
      <c r="K17" s="52">
        <v>0</v>
      </c>
      <c r="L17" s="52"/>
      <c r="M17" s="52">
        <v>3201889</v>
      </c>
      <c r="N17" s="52"/>
      <c r="O17" s="52">
        <v>0</v>
      </c>
      <c r="P17" s="52"/>
      <c r="Q17" s="56">
        <v>0</v>
      </c>
      <c r="R17" s="52"/>
      <c r="S17" s="52">
        <v>0</v>
      </c>
      <c r="T17" s="56"/>
      <c r="U17" s="56">
        <v>0</v>
      </c>
      <c r="V17" s="56"/>
      <c r="W17" s="56">
        <v>0</v>
      </c>
      <c r="X17" s="56"/>
      <c r="Y17" s="52">
        <f>SUM(O17:U17)</f>
        <v>0</v>
      </c>
      <c r="Z17" s="52"/>
      <c r="AA17" s="44">
        <f>G17+I17+K17+M17+Y17</f>
        <v>3201889</v>
      </c>
      <c r="AB17" s="52"/>
      <c r="AC17" s="52">
        <v>-70338</v>
      </c>
      <c r="AD17" s="56"/>
      <c r="AE17" s="44">
        <f>AA17+AC17</f>
        <v>3131551</v>
      </c>
      <c r="AF17" s="15"/>
    </row>
    <row r="18" spans="1:32" ht="22.5" customHeight="1">
      <c r="A18" s="22" t="s">
        <v>82</v>
      </c>
      <c r="B18" s="22" t="s">
        <v>116</v>
      </c>
      <c r="G18" s="69">
        <v>0</v>
      </c>
      <c r="H18" s="56"/>
      <c r="I18" s="69">
        <v>0</v>
      </c>
      <c r="J18" s="52"/>
      <c r="K18" s="69">
        <v>0</v>
      </c>
      <c r="L18" s="52"/>
      <c r="M18" s="69">
        <v>0</v>
      </c>
      <c r="N18" s="52"/>
      <c r="O18" s="69">
        <v>584239</v>
      </c>
      <c r="P18" s="56"/>
      <c r="Q18" s="69">
        <v>-743538</v>
      </c>
      <c r="R18" s="56"/>
      <c r="S18" s="69">
        <v>372</v>
      </c>
      <c r="T18" s="56"/>
      <c r="U18" s="69">
        <v>0</v>
      </c>
      <c r="V18" s="56"/>
      <c r="W18" s="56">
        <v>0</v>
      </c>
      <c r="X18" s="56"/>
      <c r="Y18" s="52">
        <f>SUM(O18:U18)</f>
        <v>-158927</v>
      </c>
      <c r="Z18" s="52"/>
      <c r="AA18" s="44">
        <f>G18+I18+K18+M18+Y18</f>
        <v>-158927</v>
      </c>
      <c r="AB18" s="52"/>
      <c r="AC18" s="69">
        <v>-8086</v>
      </c>
      <c r="AD18" s="56"/>
      <c r="AE18" s="68">
        <f>AA18+AC18</f>
        <v>-167013</v>
      </c>
      <c r="AF18" s="15"/>
    </row>
    <row r="19" spans="1:32" ht="22.5" customHeight="1">
      <c r="A19" s="23" t="s">
        <v>138</v>
      </c>
      <c r="B19" s="45"/>
      <c r="C19" s="23"/>
      <c r="D19" s="23"/>
      <c r="G19" s="71">
        <f>SUM(G17:G18)</f>
        <v>0</v>
      </c>
      <c r="H19" s="72"/>
      <c r="I19" s="71">
        <f>SUM(I17:I18)</f>
        <v>0</v>
      </c>
      <c r="J19" s="53"/>
      <c r="K19" s="71">
        <f>SUM(K17:K18)</f>
        <v>0</v>
      </c>
      <c r="L19" s="53"/>
      <c r="M19" s="71">
        <f>SUM(M17:M18)</f>
        <v>3201889</v>
      </c>
      <c r="N19" s="53"/>
      <c r="O19" s="71">
        <f>SUM(O17:O18)</f>
        <v>584239</v>
      </c>
      <c r="P19" s="72"/>
      <c r="Q19" s="71">
        <f>SUM(Q17:Q18)</f>
        <v>-743538</v>
      </c>
      <c r="R19" s="72"/>
      <c r="S19" s="71">
        <f>SUM(S17:S18)</f>
        <v>372</v>
      </c>
      <c r="T19" s="72"/>
      <c r="U19" s="71">
        <f>SUM(U17:U18)</f>
        <v>0</v>
      </c>
      <c r="V19" s="72"/>
      <c r="W19" s="72">
        <v>0</v>
      </c>
      <c r="X19" s="72"/>
      <c r="Y19" s="71">
        <f>SUM(Y17:Y18)</f>
        <v>-158927</v>
      </c>
      <c r="Z19" s="53"/>
      <c r="AA19" s="71">
        <f>SUM(AA17:AA18)</f>
        <v>3042962</v>
      </c>
      <c r="AB19" s="53"/>
      <c r="AC19" s="71">
        <f>SUM(AC17:AC18)</f>
        <v>-78424</v>
      </c>
      <c r="AD19" s="72"/>
      <c r="AE19" s="71">
        <f>SUM(AE17:AE18)</f>
        <v>2964538</v>
      </c>
    </row>
    <row r="20" spans="1:32" s="23" customFormat="1" ht="22.5" customHeight="1">
      <c r="G20" s="53"/>
      <c r="H20" s="72"/>
      <c r="I20" s="53"/>
      <c r="J20" s="53"/>
      <c r="K20" s="53"/>
      <c r="L20" s="53"/>
      <c r="M20" s="53"/>
      <c r="N20" s="53"/>
      <c r="O20" s="53"/>
      <c r="P20" s="53"/>
      <c r="Q20" s="72"/>
      <c r="R20" s="53"/>
      <c r="S20" s="53"/>
      <c r="T20" s="72"/>
      <c r="U20" s="72"/>
      <c r="V20" s="72"/>
      <c r="W20" s="72"/>
      <c r="X20" s="72"/>
      <c r="Y20" s="53"/>
      <c r="Z20" s="53"/>
      <c r="AA20" s="53"/>
      <c r="AB20" s="53"/>
      <c r="AC20" s="53"/>
      <c r="AD20" s="72"/>
      <c r="AE20" s="53"/>
    </row>
    <row r="21" spans="1:32" s="23" customFormat="1" ht="22.5" customHeight="1" thickBot="1">
      <c r="A21" s="23" t="s">
        <v>222</v>
      </c>
      <c r="G21" s="89">
        <f>G12+G14+G19</f>
        <v>14500000</v>
      </c>
      <c r="H21" s="72"/>
      <c r="I21" s="89">
        <f>I12+I14+I19</f>
        <v>1531778</v>
      </c>
      <c r="J21" s="53"/>
      <c r="K21" s="89">
        <f>K12+K14+K19</f>
        <v>1450000</v>
      </c>
      <c r="L21" s="53"/>
      <c r="M21" s="89">
        <f>M12+M14+M19</f>
        <v>44411320</v>
      </c>
      <c r="N21" s="53"/>
      <c r="O21" s="89">
        <f>O12+O14+O19</f>
        <v>-2041506</v>
      </c>
      <c r="P21" s="72"/>
      <c r="Q21" s="89">
        <f>Q12+Q14+Q19</f>
        <v>83288</v>
      </c>
      <c r="R21" s="72"/>
      <c r="S21" s="89">
        <f>S12+S14+S19</f>
        <v>649</v>
      </c>
      <c r="T21" s="72"/>
      <c r="U21" s="89">
        <f>U12+U14+U19</f>
        <v>5453</v>
      </c>
      <c r="V21" s="72"/>
      <c r="W21" s="72" t="e">
        <v>#REF!</v>
      </c>
      <c r="X21" s="72"/>
      <c r="Y21" s="89">
        <f>Y12+Y14+Y19</f>
        <v>-1952116</v>
      </c>
      <c r="Z21" s="53"/>
      <c r="AA21" s="89">
        <f>AA12+AA14+AA19</f>
        <v>59940982</v>
      </c>
      <c r="AB21" s="53"/>
      <c r="AC21" s="89">
        <f>AC12+AC14+AC19</f>
        <v>151896</v>
      </c>
      <c r="AD21" s="72"/>
      <c r="AE21" s="89">
        <f>AE12+AE14+AE19</f>
        <v>60092878</v>
      </c>
    </row>
    <row r="22" spans="1:32" ht="22.5" customHeight="1" thickTop="1"/>
    <row r="23" spans="1:32" ht="22.5" customHeight="1">
      <c r="AE23" s="50"/>
    </row>
  </sheetData>
  <mergeCells count="4">
    <mergeCell ref="G4:AE4"/>
    <mergeCell ref="K5:M5"/>
    <mergeCell ref="O5:Y5"/>
    <mergeCell ref="G10:AE10"/>
  </mergeCells>
  <pageMargins left="0.3" right="0.3" top="0.8" bottom="0.5" header="0.8" footer="0.5"/>
  <pageSetup paperSize="9" scale="62" firstPageNumber="8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AH30"/>
  <sheetViews>
    <sheetView zoomScaleNormal="100" zoomScaleSheetLayoutView="100" workbookViewId="0"/>
  </sheetViews>
  <sheetFormatPr defaultColWidth="9.125" defaultRowHeight="22.5" customHeight="1"/>
  <cols>
    <col min="1" max="2" width="2.375" style="22" customWidth="1"/>
    <col min="3" max="3" width="31.25" style="22" customWidth="1"/>
    <col min="4" max="4" width="1.125" style="22" customWidth="1"/>
    <col min="5" max="5" width="7.25" style="35" customWidth="1"/>
    <col min="6" max="6" width="1.125" style="22" customWidth="1"/>
    <col min="7" max="7" width="12.625" style="22" customWidth="1"/>
    <col min="8" max="8" width="1.125" style="49" customWidth="1"/>
    <col min="9" max="9" width="12.625" style="22" customWidth="1"/>
    <col min="10" max="10" width="1.125" style="22" customWidth="1"/>
    <col min="11" max="11" width="12.625" style="22" customWidth="1"/>
    <col min="12" max="12" width="1.125" style="22" customWidth="1"/>
    <col min="13" max="13" width="12.625" style="22" customWidth="1"/>
    <col min="14" max="14" width="1.125" style="22" customWidth="1"/>
    <col min="15" max="15" width="12.625" style="22" customWidth="1"/>
    <col min="16" max="16" width="1.125" style="22" customWidth="1"/>
    <col min="17" max="17" width="12.625" style="22" customWidth="1"/>
    <col min="18" max="18" width="1.125" style="49" customWidth="1"/>
    <col min="19" max="19" width="12.625" style="49" customWidth="1"/>
    <col min="20" max="20" width="1.125" style="49" customWidth="1"/>
    <col min="21" max="21" width="17.625" style="49" customWidth="1"/>
    <col min="22" max="22" width="1.125" style="49" customWidth="1"/>
    <col min="23" max="23" width="10.875" style="49" hidden="1" customWidth="1"/>
    <col min="24" max="24" width="1.125" style="49" hidden="1" customWidth="1"/>
    <col min="25" max="25" width="12.625" style="22" customWidth="1"/>
    <col min="26" max="26" width="1.125" style="22" customWidth="1"/>
    <col min="27" max="27" width="12.625" style="23" customWidth="1"/>
    <col min="28" max="28" width="1.125" style="22" customWidth="1"/>
    <col min="29" max="29" width="12.625" style="22" customWidth="1"/>
    <col min="30" max="30" width="1.125" style="49" customWidth="1"/>
    <col min="31" max="31" width="12.625" style="23" customWidth="1"/>
    <col min="32" max="33" width="0.75" style="22" customWidth="1"/>
    <col min="34" max="34" width="9.625" style="22" bestFit="1" customWidth="1"/>
    <col min="35" max="16384" width="9.125" style="22"/>
  </cols>
  <sheetData>
    <row r="1" spans="1:34" ht="23.25">
      <c r="A1" s="92" t="s">
        <v>0</v>
      </c>
      <c r="B1" s="23"/>
      <c r="C1" s="23"/>
      <c r="D1" s="23"/>
      <c r="E1" s="40"/>
      <c r="F1" s="23"/>
      <c r="G1" s="47"/>
      <c r="H1" s="47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4" ht="23.25">
      <c r="A2" s="92" t="s">
        <v>134</v>
      </c>
      <c r="B2" s="23"/>
      <c r="C2" s="23"/>
      <c r="D2" s="23"/>
      <c r="E2" s="40"/>
      <c r="F2" s="23"/>
      <c r="G2" s="50"/>
      <c r="H2" s="50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</row>
    <row r="3" spans="1:34" ht="22.5" customHeight="1">
      <c r="A3" s="23"/>
      <c r="B3" s="23"/>
      <c r="C3" s="23"/>
      <c r="D3" s="23"/>
      <c r="E3" s="40"/>
      <c r="F3" s="23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2"/>
      <c r="AB3" s="44"/>
      <c r="AC3" s="44"/>
      <c r="AD3" s="44"/>
      <c r="AE3" s="42"/>
    </row>
    <row r="4" spans="1:34" ht="22.5" customHeight="1">
      <c r="F4" s="23"/>
      <c r="G4" s="137" t="s">
        <v>2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</row>
    <row r="5" spans="1:34" ht="22.5" customHeight="1">
      <c r="A5" s="49"/>
      <c r="B5" s="49"/>
      <c r="C5" s="49"/>
      <c r="D5" s="49"/>
      <c r="E5" s="38"/>
      <c r="F5" s="23"/>
      <c r="G5" s="37"/>
      <c r="H5" s="37"/>
      <c r="I5" s="38"/>
      <c r="J5" s="38"/>
      <c r="K5" s="138" t="s">
        <v>49</v>
      </c>
      <c r="L5" s="138"/>
      <c r="M5" s="138"/>
      <c r="N5" s="38"/>
      <c r="O5" s="138" t="s">
        <v>52</v>
      </c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38"/>
      <c r="AA5" s="37"/>
      <c r="AB5" s="38"/>
      <c r="AC5" s="38"/>
      <c r="AD5" s="37"/>
      <c r="AE5" s="37"/>
    </row>
    <row r="6" spans="1:34" ht="22.5" customHeight="1">
      <c r="A6" s="23"/>
      <c r="B6" s="23"/>
      <c r="C6" s="23"/>
      <c r="D6" s="23"/>
      <c r="E6" s="40"/>
      <c r="F6" s="23">
        <v>2558</v>
      </c>
      <c r="G6" s="37"/>
      <c r="H6" s="37"/>
      <c r="I6" s="38"/>
      <c r="J6" s="38"/>
      <c r="K6" s="60"/>
      <c r="L6" s="60"/>
      <c r="M6" s="60"/>
      <c r="N6" s="38"/>
      <c r="O6" s="61" t="s">
        <v>158</v>
      </c>
      <c r="P6" s="61"/>
      <c r="Q6" s="61"/>
      <c r="R6" s="61"/>
      <c r="S6" s="61"/>
      <c r="T6" s="61"/>
      <c r="U6" s="61" t="s">
        <v>159</v>
      </c>
      <c r="V6" s="61"/>
      <c r="W6" s="61"/>
      <c r="X6" s="61"/>
      <c r="Y6" s="61"/>
      <c r="Z6" s="38"/>
      <c r="AA6" s="37"/>
      <c r="AB6" s="38"/>
      <c r="AC6" s="38"/>
      <c r="AD6" s="37"/>
      <c r="AE6" s="37"/>
    </row>
    <row r="7" spans="1:34" ht="22.5" customHeight="1">
      <c r="A7" s="23"/>
      <c r="B7" s="23"/>
      <c r="C7" s="23"/>
      <c r="D7" s="23"/>
      <c r="E7" s="40"/>
      <c r="F7" s="23"/>
      <c r="G7" s="38" t="s">
        <v>47</v>
      </c>
      <c r="H7" s="37"/>
      <c r="I7" s="38"/>
      <c r="J7" s="38"/>
      <c r="K7" s="38"/>
      <c r="L7" s="38"/>
      <c r="M7" s="38"/>
      <c r="N7" s="38"/>
      <c r="O7" s="62" t="s">
        <v>160</v>
      </c>
      <c r="P7" s="62"/>
      <c r="Q7" s="62"/>
      <c r="R7" s="38"/>
      <c r="S7" s="38" t="s">
        <v>121</v>
      </c>
      <c r="T7" s="38"/>
      <c r="U7" s="60" t="s">
        <v>161</v>
      </c>
      <c r="V7" s="38"/>
      <c r="W7" s="60" t="s">
        <v>67</v>
      </c>
      <c r="X7" s="62"/>
      <c r="Y7" s="38" t="s">
        <v>68</v>
      </c>
      <c r="Z7" s="38"/>
      <c r="AA7" s="38" t="s">
        <v>69</v>
      </c>
      <c r="AB7" s="38"/>
      <c r="AC7" s="39" t="s">
        <v>70</v>
      </c>
      <c r="AD7" s="38"/>
      <c r="AE7" s="35"/>
    </row>
    <row r="8" spans="1:34" s="35" customFormat="1" ht="22.5" customHeight="1">
      <c r="A8" s="23"/>
      <c r="B8" s="22"/>
      <c r="C8" s="22"/>
      <c r="D8" s="22"/>
      <c r="F8" s="41"/>
      <c r="G8" s="38" t="s">
        <v>102</v>
      </c>
      <c r="H8" s="38"/>
      <c r="I8" s="35" t="s">
        <v>103</v>
      </c>
      <c r="K8" s="35" t="s">
        <v>72</v>
      </c>
      <c r="L8" s="38"/>
      <c r="O8" s="38" t="s">
        <v>162</v>
      </c>
      <c r="P8" s="38"/>
      <c r="Q8" s="38"/>
      <c r="R8" s="38"/>
      <c r="S8" s="38" t="s">
        <v>79</v>
      </c>
      <c r="T8" s="38"/>
      <c r="U8" s="60" t="s">
        <v>163</v>
      </c>
      <c r="V8" s="38"/>
      <c r="W8" s="60" t="s">
        <v>73</v>
      </c>
      <c r="X8" s="63"/>
      <c r="Y8" s="38" t="s">
        <v>74</v>
      </c>
      <c r="AA8" s="35" t="s">
        <v>81</v>
      </c>
      <c r="AC8" s="39" t="s">
        <v>75</v>
      </c>
      <c r="AD8" s="38"/>
      <c r="AE8" s="38" t="s">
        <v>69</v>
      </c>
    </row>
    <row r="9" spans="1:34" s="35" customFormat="1" ht="22.5" customHeight="1">
      <c r="A9" s="22"/>
      <c r="B9" s="22"/>
      <c r="C9" s="22"/>
      <c r="D9" s="22"/>
      <c r="E9" s="10" t="s">
        <v>6</v>
      </c>
      <c r="F9" s="10"/>
      <c r="G9" s="61" t="s">
        <v>104</v>
      </c>
      <c r="H9" s="38"/>
      <c r="I9" s="61" t="s">
        <v>105</v>
      </c>
      <c r="J9" s="38"/>
      <c r="K9" s="61" t="s">
        <v>78</v>
      </c>
      <c r="L9" s="38"/>
      <c r="M9" s="61" t="s">
        <v>51</v>
      </c>
      <c r="N9" s="38"/>
      <c r="O9" s="61" t="s">
        <v>164</v>
      </c>
      <c r="P9" s="61"/>
      <c r="Q9" s="61" t="s">
        <v>143</v>
      </c>
      <c r="R9" s="38"/>
      <c r="S9" s="61" t="s">
        <v>122</v>
      </c>
      <c r="T9" s="38"/>
      <c r="U9" s="61" t="s">
        <v>165</v>
      </c>
      <c r="V9" s="38"/>
      <c r="W9" s="61" t="s">
        <v>79</v>
      </c>
      <c r="X9" s="62"/>
      <c r="Y9" s="61" t="s">
        <v>46</v>
      </c>
      <c r="Z9" s="38"/>
      <c r="AA9" s="61" t="s">
        <v>166</v>
      </c>
      <c r="AB9" s="38"/>
      <c r="AC9" s="61" t="s">
        <v>80</v>
      </c>
      <c r="AD9" s="38"/>
      <c r="AE9" s="38" t="s">
        <v>81</v>
      </c>
    </row>
    <row r="10" spans="1:34" ht="22.5" customHeight="1">
      <c r="G10" s="139" t="s">
        <v>131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</row>
    <row r="11" spans="1:34" s="23" customFormat="1" ht="22.5" customHeight="1">
      <c r="A11" s="36" t="s">
        <v>224</v>
      </c>
      <c r="B11" s="40"/>
      <c r="C11" s="40"/>
      <c r="D11" s="40"/>
      <c r="E11" s="40"/>
    </row>
    <row r="12" spans="1:34" s="23" customFormat="1" ht="22.5" customHeight="1">
      <c r="A12" s="23" t="s">
        <v>137</v>
      </c>
      <c r="E12" s="40"/>
      <c r="G12" s="42">
        <v>14500000</v>
      </c>
      <c r="H12" s="42"/>
      <c r="I12" s="42">
        <v>1531778</v>
      </c>
      <c r="J12" s="42"/>
      <c r="K12" s="42">
        <v>1450000</v>
      </c>
      <c r="L12" s="42"/>
      <c r="M12" s="42">
        <v>47375153</v>
      </c>
      <c r="N12" s="42"/>
      <c r="O12" s="42">
        <v>-2698570</v>
      </c>
      <c r="P12" s="42"/>
      <c r="Q12" s="42">
        <v>188555</v>
      </c>
      <c r="R12" s="42"/>
      <c r="S12" s="42">
        <v>-7715</v>
      </c>
      <c r="T12" s="42"/>
      <c r="U12" s="42">
        <v>-17727</v>
      </c>
      <c r="V12" s="42"/>
      <c r="W12" s="42">
        <v>0</v>
      </c>
      <c r="X12" s="42"/>
      <c r="Y12" s="42">
        <f>SUM(O12:W12)</f>
        <v>-2535457</v>
      </c>
      <c r="Z12" s="42"/>
      <c r="AA12" s="42">
        <f>G12+I12+K12+M12+Y12</f>
        <v>62321474</v>
      </c>
      <c r="AB12" s="42"/>
      <c r="AC12" s="42">
        <v>131294</v>
      </c>
      <c r="AD12" s="42"/>
      <c r="AE12" s="42">
        <f>AA12+AC12</f>
        <v>62452768</v>
      </c>
      <c r="AH12" s="50"/>
    </row>
    <row r="13" spans="1:34" s="23" customFormat="1" ht="22.5" customHeight="1">
      <c r="A13" s="43"/>
      <c r="E13" s="40"/>
      <c r="G13" s="53"/>
      <c r="H13" s="72"/>
      <c r="I13" s="53"/>
      <c r="J13" s="53"/>
      <c r="K13" s="53"/>
      <c r="L13" s="53"/>
      <c r="M13" s="53"/>
      <c r="N13" s="53"/>
      <c r="O13" s="53"/>
      <c r="P13" s="53"/>
      <c r="Q13" s="53"/>
      <c r="R13" s="72"/>
      <c r="S13" s="72"/>
      <c r="T13" s="72"/>
      <c r="U13" s="72"/>
      <c r="V13" s="72"/>
      <c r="W13" s="72"/>
      <c r="X13" s="72"/>
      <c r="Y13" s="53"/>
      <c r="Z13" s="53"/>
      <c r="AA13" s="53"/>
      <c r="AB13" s="53"/>
      <c r="AC13" s="53"/>
      <c r="AD13" s="72"/>
      <c r="AE13" s="53"/>
    </row>
    <row r="14" spans="1:34" s="23" customFormat="1" ht="22.5" customHeight="1">
      <c r="A14" s="51" t="s">
        <v>155</v>
      </c>
      <c r="B14" s="49"/>
      <c r="E14" s="119">
        <v>15</v>
      </c>
      <c r="G14" s="110">
        <v>0</v>
      </c>
      <c r="H14" s="72"/>
      <c r="I14" s="110">
        <v>0</v>
      </c>
      <c r="J14" s="53"/>
      <c r="K14" s="110">
        <v>0</v>
      </c>
      <c r="L14" s="53"/>
      <c r="M14" s="110">
        <v>-3480000</v>
      </c>
      <c r="N14" s="53"/>
      <c r="O14" s="110">
        <v>0</v>
      </c>
      <c r="P14" s="72"/>
      <c r="Q14" s="110">
        <v>0</v>
      </c>
      <c r="R14" s="72"/>
      <c r="S14" s="110">
        <v>0</v>
      </c>
      <c r="T14" s="72"/>
      <c r="U14" s="110">
        <v>0</v>
      </c>
      <c r="V14" s="72"/>
      <c r="W14" s="72">
        <v>0</v>
      </c>
      <c r="X14" s="72"/>
      <c r="Y14" s="110">
        <f>SUM(O14:U14)</f>
        <v>0</v>
      </c>
      <c r="Z14" s="53"/>
      <c r="AA14" s="115">
        <f>G14+I14+K14+M14+Y14</f>
        <v>-3480000</v>
      </c>
      <c r="AB14" s="53"/>
      <c r="AC14" s="110">
        <v>0</v>
      </c>
      <c r="AD14" s="72"/>
      <c r="AE14" s="115">
        <f>AA14+AC14</f>
        <v>-3480000</v>
      </c>
    </row>
    <row r="15" spans="1:34" s="23" customFormat="1" ht="22.5" customHeight="1">
      <c r="A15" s="51"/>
      <c r="B15" s="49"/>
      <c r="E15" s="40"/>
      <c r="G15" s="53"/>
      <c r="H15" s="72"/>
      <c r="I15" s="53"/>
      <c r="J15" s="53"/>
      <c r="K15" s="53"/>
      <c r="L15" s="53"/>
      <c r="M15" s="53"/>
      <c r="N15" s="53"/>
      <c r="O15" s="53"/>
      <c r="P15" s="53"/>
      <c r="Q15" s="53"/>
      <c r="R15" s="72"/>
      <c r="S15" s="72"/>
      <c r="T15" s="72"/>
      <c r="U15" s="72"/>
      <c r="V15" s="72"/>
      <c r="W15" s="72"/>
      <c r="X15" s="72"/>
      <c r="Y15" s="53"/>
      <c r="Z15" s="53"/>
      <c r="AA15" s="53"/>
      <c r="AB15" s="53"/>
      <c r="AC15" s="53"/>
      <c r="AD15" s="72"/>
      <c r="AE15" s="53"/>
    </row>
    <row r="16" spans="1:34" ht="22.5" customHeight="1">
      <c r="A16" s="23" t="s">
        <v>139</v>
      </c>
      <c r="B16" s="45"/>
      <c r="C16" s="23"/>
      <c r="D16" s="23"/>
      <c r="E16" s="40"/>
      <c r="G16" s="52"/>
      <c r="H16" s="56"/>
      <c r="I16" s="52"/>
      <c r="J16" s="52"/>
      <c r="K16" s="52"/>
      <c r="L16" s="52"/>
      <c r="M16" s="52"/>
      <c r="N16" s="52"/>
      <c r="O16" s="52"/>
      <c r="P16" s="52"/>
      <c r="Q16" s="52"/>
      <c r="R16" s="56"/>
      <c r="S16" s="56"/>
      <c r="T16" s="56"/>
      <c r="U16" s="56"/>
      <c r="V16" s="56"/>
      <c r="W16" s="56"/>
      <c r="X16" s="56"/>
      <c r="Y16" s="52"/>
      <c r="Z16" s="52"/>
      <c r="AA16" s="53"/>
      <c r="AB16" s="52"/>
      <c r="AC16" s="52"/>
      <c r="AD16" s="56"/>
      <c r="AE16" s="53"/>
    </row>
    <row r="17" spans="1:34" ht="22.5" customHeight="1">
      <c r="A17" s="22" t="s">
        <v>82</v>
      </c>
      <c r="B17" s="22" t="s">
        <v>117</v>
      </c>
      <c r="G17" s="52">
        <v>0</v>
      </c>
      <c r="H17" s="56"/>
      <c r="I17" s="52">
        <v>0</v>
      </c>
      <c r="J17" s="52"/>
      <c r="K17" s="52">
        <v>0</v>
      </c>
      <c r="L17" s="52"/>
      <c r="M17" s="52">
        <v>5420499</v>
      </c>
      <c r="N17" s="52"/>
      <c r="O17" s="52">
        <v>0</v>
      </c>
      <c r="P17" s="52"/>
      <c r="Q17" s="52">
        <v>0</v>
      </c>
      <c r="R17" s="56"/>
      <c r="S17" s="56">
        <v>0</v>
      </c>
      <c r="T17" s="56"/>
      <c r="U17" s="56">
        <v>0</v>
      </c>
      <c r="V17" s="56"/>
      <c r="W17" s="56"/>
      <c r="X17" s="56"/>
      <c r="Y17" s="52">
        <f>SUM(O17:U17)</f>
        <v>0</v>
      </c>
      <c r="Z17" s="52"/>
      <c r="AA17" s="44">
        <f>G17+I17+K17+M17+Y17</f>
        <v>5420499</v>
      </c>
      <c r="AB17" s="52"/>
      <c r="AC17" s="52">
        <v>-84737</v>
      </c>
      <c r="AD17" s="56"/>
      <c r="AE17" s="44">
        <f>AA17+AC17</f>
        <v>5335762</v>
      </c>
      <c r="AG17" s="15"/>
    </row>
    <row r="18" spans="1:34" ht="22.5" customHeight="1">
      <c r="A18" s="22" t="s">
        <v>82</v>
      </c>
      <c r="B18" s="22" t="s">
        <v>116</v>
      </c>
      <c r="G18" s="69">
        <v>0</v>
      </c>
      <c r="H18" s="56"/>
      <c r="I18" s="69">
        <v>0</v>
      </c>
      <c r="J18" s="52"/>
      <c r="K18" s="69">
        <v>0</v>
      </c>
      <c r="L18" s="52"/>
      <c r="M18" s="69">
        <v>0</v>
      </c>
      <c r="N18" s="52"/>
      <c r="O18" s="69">
        <v>-937605</v>
      </c>
      <c r="P18" s="56"/>
      <c r="Q18" s="69">
        <v>-206938</v>
      </c>
      <c r="R18" s="56"/>
      <c r="S18" s="69">
        <v>468</v>
      </c>
      <c r="T18" s="56"/>
      <c r="U18" s="69">
        <v>0</v>
      </c>
      <c r="V18" s="56"/>
      <c r="W18" s="56"/>
      <c r="X18" s="56"/>
      <c r="Y18" s="69">
        <f>SUM(O18:U18)</f>
        <v>-1144075</v>
      </c>
      <c r="Z18" s="52"/>
      <c r="AA18" s="44">
        <f>G18+I18+K18+M18+Y18</f>
        <v>-1144075</v>
      </c>
      <c r="AB18" s="52"/>
      <c r="AC18" s="69">
        <v>4188</v>
      </c>
      <c r="AD18" s="56"/>
      <c r="AE18" s="44">
        <f>AA18+AC18</f>
        <v>-1139887</v>
      </c>
      <c r="AG18" s="15"/>
    </row>
    <row r="19" spans="1:34" ht="22.5" customHeight="1">
      <c r="A19" s="23" t="s">
        <v>138</v>
      </c>
      <c r="B19" s="45"/>
      <c r="C19" s="23"/>
      <c r="D19" s="23"/>
      <c r="E19" s="40"/>
      <c r="G19" s="71">
        <f>SUM(G17:G18)</f>
        <v>0</v>
      </c>
      <c r="H19" s="56"/>
      <c r="I19" s="71">
        <f>SUM(I17:I18)</f>
        <v>0</v>
      </c>
      <c r="J19" s="52"/>
      <c r="K19" s="71">
        <f>SUM(K17:K18)</f>
        <v>0</v>
      </c>
      <c r="L19" s="52"/>
      <c r="M19" s="71">
        <f>SUM(M17:M18)</f>
        <v>5420499</v>
      </c>
      <c r="N19" s="52"/>
      <c r="O19" s="71">
        <f>SUM(O17:O18)</f>
        <v>-937605</v>
      </c>
      <c r="P19" s="72"/>
      <c r="Q19" s="71">
        <f>SUM(Q17:Q18)</f>
        <v>-206938</v>
      </c>
      <c r="R19" s="56"/>
      <c r="S19" s="71">
        <f>SUM(S17:S18)</f>
        <v>468</v>
      </c>
      <c r="T19" s="56"/>
      <c r="U19" s="71">
        <f>SUM(U17:U18)</f>
        <v>0</v>
      </c>
      <c r="V19" s="56"/>
      <c r="W19" s="56">
        <v>0</v>
      </c>
      <c r="X19" s="56"/>
      <c r="Y19" s="71">
        <f>SUM(Y17:Y18)</f>
        <v>-1144075</v>
      </c>
      <c r="Z19" s="52"/>
      <c r="AA19" s="71">
        <f>SUM(AA17:AA18)</f>
        <v>4276424</v>
      </c>
      <c r="AB19" s="52"/>
      <c r="AC19" s="71">
        <f>SUM(AC17:AC18)</f>
        <v>-80549</v>
      </c>
      <c r="AD19" s="56"/>
      <c r="AE19" s="71">
        <f>SUM(AE17:AE18)</f>
        <v>4195875</v>
      </c>
    </row>
    <row r="20" spans="1:34" s="23" customFormat="1" ht="22.5" customHeight="1">
      <c r="E20" s="40"/>
      <c r="G20" s="53"/>
      <c r="H20" s="72"/>
      <c r="I20" s="53"/>
      <c r="J20" s="53"/>
      <c r="K20" s="53"/>
      <c r="L20" s="53"/>
      <c r="M20" s="53"/>
      <c r="N20" s="53"/>
      <c r="O20" s="53"/>
      <c r="P20" s="53"/>
      <c r="Q20" s="53"/>
      <c r="R20" s="72"/>
      <c r="S20" s="72"/>
      <c r="T20" s="72"/>
      <c r="U20" s="72"/>
      <c r="V20" s="72"/>
      <c r="W20" s="72"/>
      <c r="X20" s="72"/>
      <c r="Y20" s="53"/>
      <c r="Z20" s="53"/>
      <c r="AA20" s="53"/>
      <c r="AB20" s="53"/>
      <c r="AC20" s="53"/>
      <c r="AD20" s="72"/>
      <c r="AE20" s="53"/>
    </row>
    <row r="21" spans="1:34" s="23" customFormat="1" ht="22.5" customHeight="1" thickBot="1">
      <c r="A21" s="23" t="s">
        <v>223</v>
      </c>
      <c r="C21" s="22"/>
      <c r="D21" s="22"/>
      <c r="E21" s="35"/>
      <c r="G21" s="89">
        <f>G12+G14+G19</f>
        <v>14500000</v>
      </c>
      <c r="H21" s="72"/>
      <c r="I21" s="89">
        <f>I12+I14+I19</f>
        <v>1531778</v>
      </c>
      <c r="J21" s="53"/>
      <c r="K21" s="89">
        <f>K12+K14+K19</f>
        <v>1450000</v>
      </c>
      <c r="L21" s="53"/>
      <c r="M21" s="89">
        <f>M12+M14+M19</f>
        <v>49315652</v>
      </c>
      <c r="N21" s="53"/>
      <c r="O21" s="89">
        <f>O12+O14+O19</f>
        <v>-3636175</v>
      </c>
      <c r="P21" s="72"/>
      <c r="Q21" s="89">
        <f>Q12+Q14+Q19</f>
        <v>-18383</v>
      </c>
      <c r="R21" s="72"/>
      <c r="S21" s="89">
        <f>S12+S14+S19</f>
        <v>-7247</v>
      </c>
      <c r="T21" s="72"/>
      <c r="U21" s="89">
        <f>U12+U14+U19</f>
        <v>-17727</v>
      </c>
      <c r="V21" s="72"/>
      <c r="W21" s="72" t="e">
        <v>#REF!</v>
      </c>
      <c r="X21" s="72"/>
      <c r="Y21" s="89">
        <f>Y12+Y14+Y19</f>
        <v>-3679532</v>
      </c>
      <c r="Z21" s="53"/>
      <c r="AA21" s="89">
        <f>AA12+AA14+AA19</f>
        <v>63117898</v>
      </c>
      <c r="AB21" s="53"/>
      <c r="AC21" s="89">
        <f>AC12+AC14+AC19</f>
        <v>50745</v>
      </c>
      <c r="AD21" s="72"/>
      <c r="AE21" s="89">
        <f>AE12+AE14+AE19</f>
        <v>63168643</v>
      </c>
      <c r="AH21" s="47"/>
    </row>
    <row r="22" spans="1:34" ht="22.5" customHeight="1" thickTop="1"/>
    <row r="23" spans="1:34" ht="22.5" customHeight="1"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34" ht="22.5" customHeight="1">
      <c r="M24" s="52"/>
      <c r="N24" s="52"/>
      <c r="O24" s="52"/>
      <c r="P24" s="52"/>
      <c r="Q24" s="52"/>
      <c r="R24" s="56"/>
      <c r="S24" s="56"/>
      <c r="T24" s="56"/>
      <c r="U24" s="56"/>
      <c r="V24" s="56"/>
      <c r="W24" s="56"/>
      <c r="X24" s="56"/>
      <c r="Y24" s="52"/>
      <c r="Z24" s="52"/>
      <c r="AA24" s="52"/>
      <c r="AB24" s="52"/>
      <c r="AC24" s="52"/>
      <c r="AD24" s="56"/>
      <c r="AE24" s="52"/>
    </row>
    <row r="25" spans="1:34" ht="22.5" customHeight="1">
      <c r="G25" s="47"/>
      <c r="I25" s="47"/>
      <c r="K25" s="47"/>
      <c r="M25" s="47"/>
      <c r="Y25" s="47"/>
      <c r="AA25" s="47"/>
      <c r="AC25" s="47"/>
      <c r="AE25" s="47"/>
    </row>
    <row r="26" spans="1:34" ht="22.5" customHeight="1">
      <c r="O26" s="52"/>
      <c r="Q26" s="15"/>
      <c r="S26" s="114"/>
    </row>
    <row r="27" spans="1:34" ht="22.5" customHeight="1">
      <c r="O27" s="47"/>
      <c r="Q27" s="15"/>
      <c r="S27" s="114"/>
    </row>
    <row r="28" spans="1:34" ht="22.5" customHeight="1">
      <c r="Q28" s="15"/>
      <c r="S28" s="114"/>
    </row>
    <row r="29" spans="1:34" ht="22.5" customHeight="1">
      <c r="Q29" s="15"/>
      <c r="S29" s="114"/>
    </row>
    <row r="30" spans="1:34" ht="22.5" customHeight="1">
      <c r="Q30" s="15"/>
      <c r="S30" s="114"/>
    </row>
  </sheetData>
  <mergeCells count="4">
    <mergeCell ref="G4:AE4"/>
    <mergeCell ref="K5:M5"/>
    <mergeCell ref="O5:Y5"/>
    <mergeCell ref="G10:AE10"/>
  </mergeCells>
  <pageMargins left="0.3" right="0.3" top="0.8" bottom="0.5" header="0.8" footer="0.5"/>
  <pageSetup paperSize="9" scale="62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T37"/>
  <sheetViews>
    <sheetView zoomScaleNormal="100" zoomScaleSheetLayoutView="100" workbookViewId="0"/>
  </sheetViews>
  <sheetFormatPr defaultColWidth="9.125" defaultRowHeight="22.5" customHeight="1"/>
  <cols>
    <col min="1" max="2" width="2.375" style="22" customWidth="1"/>
    <col min="3" max="3" width="30.25" style="22" customWidth="1"/>
    <col min="4" max="4" width="0.5" style="35" customWidth="1"/>
    <col min="5" max="5" width="8" style="22" bestFit="1" customWidth="1"/>
    <col min="6" max="6" width="0.5" style="49" customWidth="1"/>
    <col min="7" max="7" width="12.625" style="22" customWidth="1"/>
    <col min="8" max="8" width="0.5" style="49" customWidth="1"/>
    <col min="9" max="9" width="12.625" style="22" customWidth="1"/>
    <col min="10" max="10" width="0.5" style="22" customWidth="1"/>
    <col min="11" max="11" width="13.625" style="22" customWidth="1"/>
    <col min="12" max="12" width="0.5" style="49" customWidth="1"/>
    <col min="13" max="13" width="12.625" style="49" customWidth="1"/>
    <col min="14" max="14" width="0.5" style="49" customWidth="1"/>
    <col min="15" max="15" width="12.625" style="49" customWidth="1"/>
    <col min="16" max="16" width="0.5" style="49" customWidth="1"/>
    <col min="17" max="17" width="17.625" style="49" customWidth="1"/>
    <col min="18" max="18" width="0.5" style="49" customWidth="1"/>
    <col min="19" max="19" width="12.625" style="49" customWidth="1"/>
    <col min="20" max="20" width="17" style="22" bestFit="1" customWidth="1"/>
    <col min="21" max="16384" width="9.125" style="22"/>
  </cols>
  <sheetData>
    <row r="1" spans="1:19" s="59" customFormat="1" ht="23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</row>
    <row r="2" spans="1:19" s="59" customFormat="1" ht="23.25">
      <c r="A2" s="120" t="s">
        <v>134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</row>
    <row r="3" spans="1:19" s="59" customFormat="1" ht="23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</row>
    <row r="4" spans="1:19" ht="21.75">
      <c r="E4" s="49"/>
      <c r="F4" s="51"/>
      <c r="G4" s="137" t="s">
        <v>84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ht="21.75">
      <c r="E5" s="49"/>
      <c r="F5" s="51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61" t="s">
        <v>167</v>
      </c>
      <c r="R5" s="104"/>
      <c r="S5" s="104"/>
    </row>
    <row r="6" spans="1:19" ht="21.75">
      <c r="E6" s="49"/>
      <c r="F6" s="51"/>
      <c r="G6" s="37"/>
      <c r="H6" s="37"/>
      <c r="I6" s="37"/>
      <c r="J6" s="37"/>
      <c r="K6" s="37"/>
      <c r="L6" s="37"/>
      <c r="M6" s="138" t="s">
        <v>49</v>
      </c>
      <c r="N6" s="138"/>
      <c r="O6" s="138"/>
      <c r="P6" s="64"/>
      <c r="Q6" s="105" t="s">
        <v>168</v>
      </c>
      <c r="R6" s="37"/>
      <c r="S6" s="37"/>
    </row>
    <row r="7" spans="1:19" ht="21.75">
      <c r="A7" s="35"/>
      <c r="B7" s="35"/>
      <c r="C7" s="35"/>
      <c r="F7" s="22"/>
      <c r="H7" s="22"/>
      <c r="L7" s="22"/>
      <c r="M7" s="22"/>
      <c r="N7" s="22"/>
      <c r="O7" s="22"/>
      <c r="P7" s="38"/>
      <c r="Q7" s="61" t="s">
        <v>169</v>
      </c>
      <c r="R7" s="38"/>
      <c r="S7" s="22"/>
    </row>
    <row r="8" spans="1:19" ht="21.75">
      <c r="A8" s="35"/>
      <c r="B8" s="35"/>
      <c r="C8" s="35"/>
      <c r="E8" s="111"/>
      <c r="F8" s="40"/>
      <c r="G8" s="38"/>
      <c r="H8" s="38"/>
      <c r="I8" s="38"/>
      <c r="J8" s="38"/>
      <c r="K8" s="35" t="s">
        <v>109</v>
      </c>
      <c r="L8" s="38"/>
      <c r="M8" s="38"/>
      <c r="N8" s="38"/>
      <c r="O8" s="38"/>
      <c r="P8" s="38"/>
      <c r="Q8" s="60" t="s">
        <v>161</v>
      </c>
      <c r="R8" s="38"/>
      <c r="S8" s="38"/>
    </row>
    <row r="9" spans="1:19" ht="21.75">
      <c r="A9" s="35"/>
      <c r="B9" s="35"/>
      <c r="C9" s="35"/>
      <c r="E9" s="38"/>
      <c r="F9" s="40"/>
      <c r="G9" s="38" t="s">
        <v>71</v>
      </c>
      <c r="H9" s="38"/>
      <c r="I9" s="35"/>
      <c r="J9" s="35"/>
      <c r="K9" s="35" t="s">
        <v>108</v>
      </c>
      <c r="L9" s="35"/>
      <c r="M9" s="35" t="s">
        <v>72</v>
      </c>
      <c r="N9" s="38"/>
      <c r="O9" s="38"/>
      <c r="P9" s="38"/>
      <c r="Q9" s="60" t="s">
        <v>163</v>
      </c>
      <c r="R9" s="38"/>
      <c r="S9" s="38" t="s">
        <v>69</v>
      </c>
    </row>
    <row r="10" spans="1:19" ht="21.75">
      <c r="A10" s="35"/>
      <c r="B10" s="35"/>
      <c r="C10" s="35"/>
      <c r="E10" s="111" t="s">
        <v>6</v>
      </c>
      <c r="F10" s="40"/>
      <c r="G10" s="38" t="s">
        <v>76</v>
      </c>
      <c r="H10" s="38"/>
      <c r="I10" s="38" t="s">
        <v>77</v>
      </c>
      <c r="J10" s="38"/>
      <c r="K10" s="38" t="s">
        <v>106</v>
      </c>
      <c r="L10" s="38"/>
      <c r="M10" s="38" t="s">
        <v>78</v>
      </c>
      <c r="N10" s="38"/>
      <c r="O10" s="38" t="s">
        <v>51</v>
      </c>
      <c r="P10" s="38"/>
      <c r="Q10" s="61" t="s">
        <v>165</v>
      </c>
      <c r="R10" s="38"/>
      <c r="S10" s="38" t="s">
        <v>81</v>
      </c>
    </row>
    <row r="11" spans="1:19" ht="21.75">
      <c r="A11" s="23"/>
      <c r="B11" s="23"/>
      <c r="C11" s="23"/>
      <c r="E11" s="47"/>
      <c r="F11" s="47"/>
      <c r="G11" s="140" t="s">
        <v>135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.75">
      <c r="A12" s="36" t="s">
        <v>221</v>
      </c>
      <c r="B12" s="23"/>
      <c r="C12" s="23"/>
      <c r="D12" s="40"/>
      <c r="E12" s="111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4"/>
    </row>
    <row r="13" spans="1:19" ht="21.75">
      <c r="A13" s="23" t="s">
        <v>125</v>
      </c>
      <c r="B13" s="23"/>
      <c r="C13" s="23"/>
      <c r="D13" s="40"/>
      <c r="E13" s="27"/>
      <c r="F13" s="50"/>
      <c r="G13" s="42">
        <v>14500000</v>
      </c>
      <c r="H13" s="42"/>
      <c r="I13" s="42">
        <v>1531778</v>
      </c>
      <c r="J13" s="42"/>
      <c r="K13" s="42">
        <v>221309</v>
      </c>
      <c r="L13" s="42"/>
      <c r="M13" s="42">
        <v>1450000</v>
      </c>
      <c r="N13" s="42"/>
      <c r="O13" s="42">
        <v>35811663</v>
      </c>
      <c r="P13" s="42"/>
      <c r="Q13" s="42">
        <v>1958</v>
      </c>
      <c r="R13" s="42"/>
      <c r="S13" s="42">
        <f>G13+I13+K13+M13+O13+Q13</f>
        <v>53516708</v>
      </c>
    </row>
    <row r="14" spans="1:19" ht="21.75">
      <c r="A14" s="51"/>
      <c r="B14" s="51"/>
      <c r="C14" s="51"/>
      <c r="D14" s="40"/>
      <c r="E14" s="65"/>
      <c r="F14" s="50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21.75">
      <c r="A15" s="51" t="s">
        <v>155</v>
      </c>
      <c r="B15" s="51"/>
      <c r="C15" s="51"/>
      <c r="D15" s="40"/>
      <c r="E15" s="27">
        <v>15</v>
      </c>
      <c r="F15" s="50"/>
      <c r="G15" s="110">
        <v>0</v>
      </c>
      <c r="H15" s="42"/>
      <c r="I15" s="110">
        <v>0</v>
      </c>
      <c r="J15" s="42"/>
      <c r="K15" s="115">
        <v>0</v>
      </c>
      <c r="L15" s="42"/>
      <c r="M15" s="115">
        <v>0</v>
      </c>
      <c r="N15" s="42"/>
      <c r="O15" s="115">
        <v>-3291500</v>
      </c>
      <c r="P15" s="42"/>
      <c r="Q15" s="115">
        <v>0</v>
      </c>
      <c r="R15" s="42"/>
      <c r="S15" s="115">
        <f>G15+I15+K15+M15+O15+Q15</f>
        <v>-3291500</v>
      </c>
    </row>
    <row r="16" spans="1:19" ht="21.75">
      <c r="A16" s="51"/>
      <c r="B16" s="51"/>
      <c r="C16" s="51"/>
      <c r="D16" s="40"/>
      <c r="E16" s="65"/>
      <c r="F16" s="50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20" ht="20.25" customHeight="1">
      <c r="A17" s="23" t="s">
        <v>139</v>
      </c>
      <c r="B17" s="45"/>
      <c r="D17" s="40"/>
      <c r="E17" s="65"/>
      <c r="F17" s="50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20" ht="20.25" customHeight="1">
      <c r="A18" s="22" t="s">
        <v>82</v>
      </c>
      <c r="B18" s="22" t="s">
        <v>83</v>
      </c>
      <c r="E18" s="58"/>
      <c r="F18" s="47"/>
      <c r="G18" s="44">
        <v>0</v>
      </c>
      <c r="H18" s="44"/>
      <c r="I18" s="44">
        <v>0</v>
      </c>
      <c r="J18" s="44"/>
      <c r="K18" s="44">
        <v>0</v>
      </c>
      <c r="L18" s="44"/>
      <c r="M18" s="44">
        <v>0</v>
      </c>
      <c r="N18" s="44"/>
      <c r="O18" s="44">
        <v>4838662</v>
      </c>
      <c r="P18" s="44"/>
      <c r="Q18" s="44">
        <v>0</v>
      </c>
      <c r="R18" s="44"/>
      <c r="S18" s="44">
        <f>G18+I18+K18+M18+O18+Q18</f>
        <v>4838662</v>
      </c>
    </row>
    <row r="19" spans="1:20" ht="20.25" customHeight="1">
      <c r="A19" s="22" t="s">
        <v>82</v>
      </c>
      <c r="B19" s="22" t="s">
        <v>66</v>
      </c>
      <c r="E19" s="58"/>
      <c r="F19" s="47"/>
      <c r="G19" s="44">
        <v>0</v>
      </c>
      <c r="H19" s="44"/>
      <c r="I19" s="44">
        <v>0</v>
      </c>
      <c r="J19" s="44"/>
      <c r="K19" s="44">
        <v>0</v>
      </c>
      <c r="L19" s="44"/>
      <c r="M19" s="44">
        <v>0</v>
      </c>
      <c r="N19" s="44"/>
      <c r="O19" s="44">
        <v>0</v>
      </c>
      <c r="P19" s="44"/>
      <c r="Q19" s="44">
        <v>0</v>
      </c>
      <c r="R19" s="44"/>
      <c r="S19" s="44">
        <f>G19+I19+K19+M19+O19+Q19</f>
        <v>0</v>
      </c>
    </row>
    <row r="20" spans="1:20" ht="20.25" customHeight="1">
      <c r="A20" s="23" t="s">
        <v>140</v>
      </c>
      <c r="B20" s="45"/>
      <c r="D20" s="40"/>
      <c r="E20" s="65"/>
      <c r="F20" s="50"/>
      <c r="G20" s="46">
        <f>SUM(G18:G19)</f>
        <v>0</v>
      </c>
      <c r="H20" s="42"/>
      <c r="I20" s="46">
        <f>SUM(I18:I19)</f>
        <v>0</v>
      </c>
      <c r="J20" s="42"/>
      <c r="K20" s="46">
        <f>SUM(K18:K19)</f>
        <v>0</v>
      </c>
      <c r="L20" s="42"/>
      <c r="M20" s="46">
        <f>SUM(M18:M19)</f>
        <v>0</v>
      </c>
      <c r="N20" s="42"/>
      <c r="O20" s="46">
        <f>SUM(O18:O19)</f>
        <v>4838662</v>
      </c>
      <c r="P20" s="42"/>
      <c r="Q20" s="46">
        <f>SUM(Q18:Q19)</f>
        <v>0</v>
      </c>
      <c r="R20" s="42"/>
      <c r="S20" s="46">
        <f>SUM(S18:S19)</f>
        <v>4838662</v>
      </c>
      <c r="T20" s="47"/>
    </row>
    <row r="21" spans="1:20" ht="20.25" customHeight="1">
      <c r="A21" s="23"/>
      <c r="B21" s="23"/>
      <c r="C21" s="23"/>
      <c r="D21" s="40"/>
      <c r="E21" s="65"/>
      <c r="F21" s="50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20" ht="22.5" customHeight="1" thickBot="1">
      <c r="A22" s="23" t="s">
        <v>222</v>
      </c>
      <c r="B22" s="23"/>
      <c r="C22" s="23"/>
      <c r="E22" s="47"/>
      <c r="F22" s="47"/>
      <c r="G22" s="48">
        <f>G13+G15+G20</f>
        <v>14500000</v>
      </c>
      <c r="H22" s="42"/>
      <c r="I22" s="48">
        <f>I13+I15+I20</f>
        <v>1531778</v>
      </c>
      <c r="J22" s="42"/>
      <c r="K22" s="48">
        <f>K13+K15+K20</f>
        <v>221309</v>
      </c>
      <c r="L22" s="44"/>
      <c r="M22" s="48">
        <f>M13+M15+M20</f>
        <v>1450000</v>
      </c>
      <c r="N22" s="42"/>
      <c r="O22" s="48">
        <f>O13+O15+O20</f>
        <v>37358825</v>
      </c>
      <c r="P22" s="42"/>
      <c r="Q22" s="48">
        <f>Q13+Q15+Q20</f>
        <v>1958</v>
      </c>
      <c r="R22" s="42"/>
      <c r="S22" s="48">
        <f>S13+S15+S20</f>
        <v>55063870</v>
      </c>
      <c r="T22" s="66"/>
    </row>
    <row r="23" spans="1:20" s="59" customFormat="1" ht="24" thickTop="1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</row>
    <row r="24" spans="1:20" ht="20.25" customHeight="1">
      <c r="D24" s="22"/>
      <c r="F24" s="22"/>
      <c r="H24" s="22"/>
      <c r="L24" s="22"/>
      <c r="M24" s="22"/>
      <c r="N24" s="22"/>
      <c r="O24" s="47"/>
      <c r="P24" s="22"/>
      <c r="Q24" s="47"/>
      <c r="R24" s="22"/>
      <c r="S24" s="22"/>
      <c r="T24" s="49"/>
    </row>
    <row r="25" spans="1:20" ht="20.25" customHeight="1">
      <c r="D25" s="22"/>
      <c r="F25" s="22"/>
      <c r="H25" s="22"/>
      <c r="L25" s="22"/>
      <c r="M25" s="22"/>
      <c r="N25" s="22"/>
      <c r="O25" s="22"/>
      <c r="P25" s="22"/>
      <c r="Q25" s="22"/>
      <c r="R25" s="22"/>
      <c r="S25" s="22"/>
      <c r="T25" s="49"/>
    </row>
    <row r="26" spans="1:20" ht="20.25" customHeight="1">
      <c r="D26" s="22"/>
      <c r="F26" s="22"/>
      <c r="H26" s="22"/>
      <c r="L26" s="22"/>
      <c r="M26" s="22"/>
      <c r="T26" s="49"/>
    </row>
    <row r="27" spans="1:20" ht="20.25" customHeight="1">
      <c r="D27" s="22"/>
      <c r="F27" s="22"/>
      <c r="H27" s="22"/>
      <c r="L27" s="22"/>
      <c r="M27" s="22"/>
      <c r="T27" s="49"/>
    </row>
    <row r="28" spans="1:20" ht="20.25" customHeight="1">
      <c r="D28" s="22"/>
      <c r="F28" s="22"/>
      <c r="H28" s="22"/>
      <c r="L28" s="22"/>
      <c r="M28" s="22"/>
      <c r="T28" s="49"/>
    </row>
    <row r="29" spans="1:20" ht="20.25" customHeight="1">
      <c r="D29" s="22"/>
      <c r="F29" s="22"/>
      <c r="H29" s="22"/>
      <c r="L29" s="22"/>
      <c r="M29" s="22"/>
      <c r="T29" s="49"/>
    </row>
    <row r="30" spans="1:20" ht="20.25" customHeight="1">
      <c r="D30" s="22"/>
      <c r="F30" s="22"/>
      <c r="H30" s="22"/>
      <c r="L30" s="22"/>
      <c r="M30" s="22"/>
      <c r="T30" s="49"/>
    </row>
    <row r="31" spans="1:20" ht="20.25" customHeight="1">
      <c r="D31" s="22"/>
      <c r="F31" s="22"/>
      <c r="H31" s="22"/>
      <c r="L31" s="22"/>
      <c r="M31" s="22"/>
      <c r="T31" s="49"/>
    </row>
    <row r="32" spans="1:20" ht="20.25" customHeight="1">
      <c r="D32" s="22"/>
      <c r="F32" s="22"/>
      <c r="H32" s="22"/>
      <c r="L32" s="22"/>
      <c r="M32" s="22"/>
      <c r="T32" s="49"/>
    </row>
    <row r="33" spans="4:20" ht="20.25" customHeight="1">
      <c r="D33" s="22"/>
      <c r="F33" s="22"/>
      <c r="H33" s="22"/>
      <c r="L33" s="22"/>
      <c r="M33" s="22"/>
      <c r="T33" s="49"/>
    </row>
    <row r="34" spans="4:20" ht="20.25" customHeight="1">
      <c r="D34" s="22"/>
      <c r="F34" s="22"/>
      <c r="H34" s="22"/>
      <c r="L34" s="22"/>
      <c r="M34" s="22"/>
      <c r="T34" s="49"/>
    </row>
    <row r="35" spans="4:20" ht="20.25" customHeight="1">
      <c r="D35" s="22"/>
      <c r="F35" s="22"/>
      <c r="H35" s="22"/>
      <c r="L35" s="22"/>
      <c r="M35" s="22"/>
      <c r="T35" s="49"/>
    </row>
    <row r="36" spans="4:20" ht="20.25" customHeight="1">
      <c r="D36" s="22"/>
      <c r="F36" s="22"/>
      <c r="H36" s="22"/>
      <c r="L36" s="22"/>
      <c r="M36" s="22"/>
      <c r="T36" s="49"/>
    </row>
    <row r="37" spans="4:20" ht="20.25" customHeight="1">
      <c r="D37" s="22"/>
      <c r="F37" s="22"/>
      <c r="H37" s="22"/>
      <c r="L37" s="22"/>
      <c r="M37" s="22"/>
      <c r="T37" s="49"/>
    </row>
  </sheetData>
  <mergeCells count="3">
    <mergeCell ref="G4:S4"/>
    <mergeCell ref="M6:O6"/>
    <mergeCell ref="G11:S11"/>
  </mergeCells>
  <pageMargins left="0.5" right="0.5" top="0.8" bottom="0.5" header="0.8" footer="0.5"/>
  <pageSetup paperSize="9" scale="90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S38"/>
  <sheetViews>
    <sheetView zoomScaleNormal="100" zoomScaleSheetLayoutView="100" workbookViewId="0"/>
  </sheetViews>
  <sheetFormatPr defaultColWidth="9.125" defaultRowHeight="22.5" customHeight="1"/>
  <cols>
    <col min="1" max="2" width="2.375" style="22" customWidth="1"/>
    <col min="3" max="3" width="30.25" style="22" customWidth="1"/>
    <col min="4" max="4" width="0.5" style="35" customWidth="1"/>
    <col min="5" max="5" width="8" style="22" bestFit="1" customWidth="1"/>
    <col min="6" max="6" width="0.5" style="49" customWidth="1"/>
    <col min="7" max="7" width="12.625" style="22" customWidth="1"/>
    <col min="8" max="8" width="0.5" style="49" customWidth="1"/>
    <col min="9" max="9" width="12.625" style="22" customWidth="1"/>
    <col min="10" max="10" width="0.5" style="22" customWidth="1"/>
    <col min="11" max="11" width="13.625" style="22" customWidth="1"/>
    <col min="12" max="12" width="0.5" style="49" customWidth="1"/>
    <col min="13" max="13" width="12.625" style="49" customWidth="1"/>
    <col min="14" max="14" width="0.5" style="49" customWidth="1"/>
    <col min="15" max="15" width="12.625" style="49" customWidth="1"/>
    <col min="16" max="16" width="0.5" style="49" customWidth="1"/>
    <col min="17" max="17" width="17.625" style="49" customWidth="1"/>
    <col min="18" max="18" width="0.5" style="49" customWidth="1"/>
    <col min="19" max="19" width="12.625" style="49" customWidth="1"/>
    <col min="20" max="16384" width="9.125" style="22"/>
  </cols>
  <sheetData>
    <row r="1" spans="1:19" s="59" customFormat="1" ht="23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</row>
    <row r="2" spans="1:19" s="59" customFormat="1" ht="23.25">
      <c r="A2" s="120" t="s">
        <v>134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</row>
    <row r="3" spans="1:19" s="59" customFormat="1" ht="23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19" ht="21.75">
      <c r="E4" s="49"/>
      <c r="F4" s="51"/>
      <c r="G4" s="137" t="s">
        <v>84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ht="21.75">
      <c r="E5" s="49"/>
      <c r="F5" s="51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61" t="s">
        <v>167</v>
      </c>
      <c r="R5" s="104"/>
      <c r="S5" s="104"/>
    </row>
    <row r="6" spans="1:19" ht="21.75">
      <c r="E6" s="49"/>
      <c r="F6" s="51"/>
      <c r="G6" s="37"/>
      <c r="H6" s="37"/>
      <c r="I6" s="37"/>
      <c r="J6" s="37"/>
      <c r="K6" s="37"/>
      <c r="L6" s="37"/>
      <c r="M6" s="138" t="s">
        <v>49</v>
      </c>
      <c r="N6" s="138"/>
      <c r="O6" s="138"/>
      <c r="P6" s="64"/>
      <c r="Q6" s="105" t="s">
        <v>168</v>
      </c>
      <c r="R6" s="37"/>
      <c r="S6" s="37"/>
    </row>
    <row r="7" spans="1:19" ht="21.75">
      <c r="A7" s="35"/>
      <c r="B7" s="35"/>
      <c r="C7" s="35"/>
      <c r="F7" s="22"/>
      <c r="H7" s="22"/>
      <c r="L7" s="22"/>
      <c r="M7" s="22"/>
      <c r="N7" s="22"/>
      <c r="O7" s="22"/>
      <c r="P7" s="38"/>
      <c r="Q7" s="61" t="s">
        <v>159</v>
      </c>
      <c r="R7" s="38"/>
      <c r="S7" s="22"/>
    </row>
    <row r="8" spans="1:19" ht="21.75">
      <c r="A8" s="35"/>
      <c r="B8" s="35"/>
      <c r="C8" s="35"/>
      <c r="E8" s="111"/>
      <c r="F8" s="40"/>
      <c r="G8" s="38"/>
      <c r="H8" s="38"/>
      <c r="I8" s="38"/>
      <c r="J8" s="38"/>
      <c r="K8" s="35" t="s">
        <v>109</v>
      </c>
      <c r="L8" s="38"/>
      <c r="M8" s="38"/>
      <c r="N8" s="38"/>
      <c r="O8" s="38"/>
      <c r="P8" s="38"/>
      <c r="Q8" s="60" t="s">
        <v>161</v>
      </c>
      <c r="R8" s="38"/>
      <c r="S8" s="38"/>
    </row>
    <row r="9" spans="1:19" ht="21.75">
      <c r="A9" s="35"/>
      <c r="B9" s="35"/>
      <c r="C9" s="35"/>
      <c r="E9" s="38"/>
      <c r="F9" s="40"/>
      <c r="G9" s="38" t="s">
        <v>71</v>
      </c>
      <c r="H9" s="38"/>
      <c r="I9" s="35"/>
      <c r="J9" s="35"/>
      <c r="K9" s="35" t="s">
        <v>108</v>
      </c>
      <c r="L9" s="35"/>
      <c r="M9" s="35" t="s">
        <v>72</v>
      </c>
      <c r="N9" s="38"/>
      <c r="O9" s="38"/>
      <c r="P9" s="38"/>
      <c r="Q9" s="60" t="s">
        <v>163</v>
      </c>
      <c r="R9" s="38"/>
      <c r="S9" s="38" t="s">
        <v>69</v>
      </c>
    </row>
    <row r="10" spans="1:19" ht="21.75">
      <c r="A10" s="35"/>
      <c r="B10" s="35"/>
      <c r="C10" s="35"/>
      <c r="E10" s="111" t="s">
        <v>6</v>
      </c>
      <c r="F10" s="40"/>
      <c r="G10" s="38" t="s">
        <v>76</v>
      </c>
      <c r="H10" s="38"/>
      <c r="I10" s="38" t="s">
        <v>77</v>
      </c>
      <c r="J10" s="38"/>
      <c r="K10" s="38" t="s">
        <v>106</v>
      </c>
      <c r="L10" s="38"/>
      <c r="M10" s="38" t="s">
        <v>78</v>
      </c>
      <c r="N10" s="38"/>
      <c r="O10" s="38" t="s">
        <v>51</v>
      </c>
      <c r="P10" s="38"/>
      <c r="Q10" s="61" t="s">
        <v>165</v>
      </c>
      <c r="R10" s="38"/>
      <c r="S10" s="38" t="s">
        <v>81</v>
      </c>
    </row>
    <row r="11" spans="1:19" ht="21.75">
      <c r="A11" s="23"/>
      <c r="B11" s="23"/>
      <c r="C11" s="23"/>
      <c r="E11" s="47"/>
      <c r="F11" s="47"/>
      <c r="G11" s="140" t="s">
        <v>135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.75">
      <c r="A12" s="36" t="s">
        <v>224</v>
      </c>
      <c r="B12" s="23"/>
      <c r="C12" s="23"/>
      <c r="D12" s="40"/>
      <c r="E12" s="111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4"/>
    </row>
    <row r="13" spans="1:19" ht="21.75">
      <c r="A13" s="23" t="s">
        <v>137</v>
      </c>
      <c r="B13" s="23"/>
      <c r="C13" s="23"/>
      <c r="D13" s="40"/>
      <c r="E13" s="27"/>
      <c r="F13" s="50"/>
      <c r="G13" s="42">
        <v>14500000</v>
      </c>
      <c r="H13" s="42">
        <v>0</v>
      </c>
      <c r="I13" s="42">
        <v>1531778</v>
      </c>
      <c r="J13" s="42"/>
      <c r="K13" s="42">
        <v>221309</v>
      </c>
      <c r="L13" s="42">
        <v>0</v>
      </c>
      <c r="M13" s="42">
        <v>1450000</v>
      </c>
      <c r="N13" s="42">
        <v>0</v>
      </c>
      <c r="O13" s="42">
        <v>38235684</v>
      </c>
      <c r="P13" s="42"/>
      <c r="Q13" s="42">
        <v>-22819</v>
      </c>
      <c r="R13" s="42"/>
      <c r="S13" s="42">
        <f>G13+I13+K13+M13+O13+Q13</f>
        <v>55915952</v>
      </c>
    </row>
    <row r="14" spans="1:19" ht="21.75">
      <c r="A14" s="51"/>
      <c r="B14" s="51"/>
      <c r="C14" s="51"/>
      <c r="D14" s="40"/>
      <c r="E14" s="65"/>
      <c r="F14" s="50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21.75">
      <c r="A15" s="51" t="s">
        <v>155</v>
      </c>
      <c r="B15" s="51"/>
      <c r="C15" s="51"/>
      <c r="D15" s="40"/>
      <c r="E15" s="27">
        <v>15</v>
      </c>
      <c r="F15" s="50"/>
      <c r="G15" s="110">
        <v>0</v>
      </c>
      <c r="H15" s="42"/>
      <c r="I15" s="110">
        <v>0</v>
      </c>
      <c r="J15" s="42"/>
      <c r="K15" s="110">
        <v>0</v>
      </c>
      <c r="L15" s="42"/>
      <c r="M15" s="110">
        <v>0</v>
      </c>
      <c r="N15" s="42"/>
      <c r="O15" s="110">
        <v>-3480000</v>
      </c>
      <c r="P15" s="42"/>
      <c r="Q15" s="110">
        <v>0</v>
      </c>
      <c r="R15" s="42"/>
      <c r="S15" s="110">
        <f>G15+I15+K15+M15+O15+Q15</f>
        <v>-3480000</v>
      </c>
    </row>
    <row r="16" spans="1:19" ht="21.75">
      <c r="A16" s="51"/>
      <c r="B16" s="51"/>
      <c r="C16" s="51"/>
      <c r="D16" s="40"/>
      <c r="E16" s="65"/>
      <c r="F16" s="50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20.25" customHeight="1">
      <c r="A17" s="23" t="s">
        <v>139</v>
      </c>
      <c r="B17" s="45"/>
      <c r="D17" s="40"/>
      <c r="E17" s="65"/>
      <c r="F17" s="50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20.25" customHeight="1">
      <c r="A18" s="22" t="s">
        <v>82</v>
      </c>
      <c r="B18" s="22" t="s">
        <v>83</v>
      </c>
      <c r="E18" s="58"/>
      <c r="F18" s="47"/>
      <c r="G18" s="44">
        <v>0</v>
      </c>
      <c r="H18" s="44"/>
      <c r="I18" s="44">
        <v>0</v>
      </c>
      <c r="J18" s="44"/>
      <c r="K18" s="44">
        <v>0</v>
      </c>
      <c r="L18" s="44"/>
      <c r="M18" s="44">
        <v>0</v>
      </c>
      <c r="N18" s="44"/>
      <c r="O18" s="44">
        <v>3151424</v>
      </c>
      <c r="P18" s="44"/>
      <c r="Q18" s="44">
        <v>0</v>
      </c>
      <c r="R18" s="44"/>
      <c r="S18" s="44">
        <f>G18+I18+K18+M18+O18+Q18</f>
        <v>3151424</v>
      </c>
    </row>
    <row r="19" spans="1:19" ht="20.25" customHeight="1">
      <c r="A19" s="22" t="s">
        <v>82</v>
      </c>
      <c r="B19" s="22" t="s">
        <v>66</v>
      </c>
      <c r="E19" s="58"/>
      <c r="F19" s="47"/>
      <c r="G19" s="44">
        <v>0</v>
      </c>
      <c r="H19" s="44"/>
      <c r="I19" s="44">
        <v>0</v>
      </c>
      <c r="J19" s="44"/>
      <c r="K19" s="44">
        <v>0</v>
      </c>
      <c r="L19" s="44"/>
      <c r="M19" s="44">
        <v>0</v>
      </c>
      <c r="N19" s="44"/>
      <c r="O19" s="44">
        <v>0</v>
      </c>
      <c r="P19" s="44"/>
      <c r="Q19" s="44">
        <v>0</v>
      </c>
      <c r="R19" s="44"/>
      <c r="S19" s="44">
        <f>G19+I19+K19+M19+O19+Q19</f>
        <v>0</v>
      </c>
    </row>
    <row r="20" spans="1:19" ht="20.25" customHeight="1">
      <c r="A20" s="23" t="s">
        <v>140</v>
      </c>
      <c r="B20" s="45"/>
      <c r="D20" s="40"/>
      <c r="E20" s="65"/>
      <c r="F20" s="50"/>
      <c r="G20" s="46">
        <f>SUM(G18:G19)</f>
        <v>0</v>
      </c>
      <c r="H20" s="42"/>
      <c r="I20" s="46">
        <f>SUM(I18:I19)</f>
        <v>0</v>
      </c>
      <c r="J20" s="42"/>
      <c r="K20" s="46">
        <f>SUM(K18:K19)</f>
        <v>0</v>
      </c>
      <c r="L20" s="42"/>
      <c r="M20" s="46">
        <f>SUM(M18:M19)</f>
        <v>0</v>
      </c>
      <c r="N20" s="42"/>
      <c r="O20" s="46">
        <f>SUM(O18:O19)</f>
        <v>3151424</v>
      </c>
      <c r="P20" s="42"/>
      <c r="Q20" s="46">
        <f>SUM(Q18:Q19)</f>
        <v>0</v>
      </c>
      <c r="R20" s="42"/>
      <c r="S20" s="46">
        <f>SUM(S18:S19)</f>
        <v>3151424</v>
      </c>
    </row>
    <row r="21" spans="1:19" ht="20.25" customHeight="1">
      <c r="A21" s="23"/>
      <c r="B21" s="23"/>
      <c r="C21" s="23"/>
      <c r="D21" s="40"/>
      <c r="E21" s="65"/>
      <c r="F21" s="50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22.5" customHeight="1" thickBot="1">
      <c r="A22" s="23" t="s">
        <v>223</v>
      </c>
      <c r="B22" s="23"/>
      <c r="C22" s="23"/>
      <c r="E22" s="47"/>
      <c r="F22" s="47"/>
      <c r="G22" s="48">
        <f>G13+G15+G20</f>
        <v>14500000</v>
      </c>
      <c r="H22" s="42"/>
      <c r="I22" s="48">
        <f>I13+I15+I20</f>
        <v>1531778</v>
      </c>
      <c r="J22" s="42"/>
      <c r="K22" s="48">
        <f>K13+K15+K20</f>
        <v>221309</v>
      </c>
      <c r="L22" s="44"/>
      <c r="M22" s="48">
        <f>M13+M15+M20</f>
        <v>1450000</v>
      </c>
      <c r="N22" s="42"/>
      <c r="O22" s="48">
        <f>O13+O15+O20</f>
        <v>37907108</v>
      </c>
      <c r="P22" s="42"/>
      <c r="Q22" s="48">
        <f>Q13+Q15+Q20</f>
        <v>-22819</v>
      </c>
      <c r="R22" s="42"/>
      <c r="S22" s="48">
        <f>S13+S15+S20</f>
        <v>55587376</v>
      </c>
    </row>
    <row r="23" spans="1:19" ht="20.25" customHeight="1" thickTop="1">
      <c r="D23" s="22"/>
      <c r="F23" s="22"/>
      <c r="H23" s="22"/>
      <c r="L23" s="22"/>
      <c r="M23" s="22"/>
      <c r="N23" s="22"/>
      <c r="O23" s="22"/>
      <c r="P23" s="22"/>
      <c r="Q23" s="22"/>
      <c r="R23" s="22"/>
      <c r="S23" s="22"/>
    </row>
    <row r="24" spans="1:19" ht="20.25" customHeight="1">
      <c r="D24" s="22"/>
      <c r="F24" s="22"/>
      <c r="H24" s="22"/>
      <c r="K24" s="47"/>
      <c r="L24" s="22"/>
      <c r="M24" s="22"/>
      <c r="N24" s="22"/>
      <c r="O24" s="47"/>
      <c r="P24" s="22"/>
      <c r="Q24" s="47"/>
      <c r="R24" s="22"/>
      <c r="S24" s="47"/>
    </row>
    <row r="25" spans="1:19" ht="20.25" customHeight="1">
      <c r="D25" s="22"/>
      <c r="F25" s="22"/>
      <c r="H25" s="22"/>
      <c r="L25" s="22"/>
      <c r="M25" s="22"/>
      <c r="N25" s="22"/>
      <c r="O25" s="47"/>
      <c r="P25" s="22"/>
      <c r="Q25" s="47"/>
      <c r="R25" s="22"/>
      <c r="S25" s="22"/>
    </row>
    <row r="26" spans="1:19" ht="20.25" customHeight="1">
      <c r="D26" s="22"/>
      <c r="F26" s="22"/>
      <c r="G26" s="47"/>
      <c r="H26" s="22"/>
      <c r="I26" s="47"/>
      <c r="K26" s="47"/>
      <c r="L26" s="22"/>
      <c r="M26" s="47"/>
      <c r="N26" s="22"/>
      <c r="O26" s="47"/>
      <c r="P26" s="22"/>
      <c r="Q26" s="22"/>
      <c r="R26" s="22"/>
      <c r="S26" s="47"/>
    </row>
    <row r="27" spans="1:19" ht="20.25" customHeight="1">
      <c r="D27" s="22"/>
      <c r="F27" s="22"/>
      <c r="H27" s="22"/>
      <c r="L27" s="22"/>
      <c r="M27" s="22"/>
    </row>
    <row r="28" spans="1:19" ht="20.25" customHeight="1">
      <c r="D28" s="22"/>
      <c r="F28" s="22"/>
      <c r="H28" s="22"/>
      <c r="L28" s="22"/>
      <c r="M28" s="22"/>
    </row>
    <row r="29" spans="1:19" ht="20.25" customHeight="1">
      <c r="D29" s="22"/>
      <c r="F29" s="22"/>
      <c r="H29" s="22"/>
      <c r="L29" s="22"/>
      <c r="M29" s="22"/>
    </row>
    <row r="30" spans="1:19" ht="20.25" customHeight="1">
      <c r="D30" s="22"/>
      <c r="F30" s="22"/>
      <c r="H30" s="22"/>
      <c r="L30" s="22"/>
      <c r="M30" s="22"/>
    </row>
    <row r="31" spans="1:19" ht="20.25" customHeight="1">
      <c r="D31" s="22"/>
      <c r="F31" s="22"/>
      <c r="H31" s="22"/>
      <c r="L31" s="22"/>
      <c r="M31" s="22"/>
    </row>
    <row r="32" spans="1:19" ht="20.25" customHeight="1">
      <c r="D32" s="22"/>
      <c r="F32" s="22"/>
      <c r="H32" s="22"/>
      <c r="L32" s="22"/>
      <c r="M32" s="22"/>
    </row>
    <row r="33" spans="4:13" ht="20.25" customHeight="1">
      <c r="D33" s="22"/>
      <c r="F33" s="22"/>
      <c r="H33" s="22"/>
      <c r="L33" s="22"/>
      <c r="M33" s="22"/>
    </row>
    <row r="34" spans="4:13" ht="20.25" customHeight="1">
      <c r="D34" s="22"/>
      <c r="F34" s="22"/>
      <c r="H34" s="22"/>
      <c r="L34" s="22"/>
      <c r="M34" s="22"/>
    </row>
    <row r="35" spans="4:13" ht="20.25" customHeight="1">
      <c r="D35" s="22"/>
      <c r="F35" s="22"/>
      <c r="H35" s="22"/>
      <c r="L35" s="22"/>
      <c r="M35" s="22"/>
    </row>
    <row r="36" spans="4:13" ht="20.25" customHeight="1">
      <c r="D36" s="22"/>
      <c r="F36" s="22"/>
      <c r="H36" s="22"/>
      <c r="L36" s="22"/>
      <c r="M36" s="22"/>
    </row>
    <row r="37" spans="4:13" ht="20.25" customHeight="1">
      <c r="D37" s="22"/>
      <c r="F37" s="22"/>
      <c r="H37" s="22"/>
      <c r="L37" s="22"/>
      <c r="M37" s="22"/>
    </row>
    <row r="38" spans="4:13" ht="20.25" customHeight="1">
      <c r="D38" s="22"/>
      <c r="F38" s="22"/>
      <c r="H38" s="22"/>
      <c r="L38" s="22"/>
      <c r="M38" s="22"/>
    </row>
  </sheetData>
  <mergeCells count="3">
    <mergeCell ref="G4:S4"/>
    <mergeCell ref="M6:O6"/>
    <mergeCell ref="G11:S11"/>
  </mergeCells>
  <pageMargins left="0.5" right="0.5" top="0.8" bottom="0.5" header="0.8" footer="0.5"/>
  <pageSetup paperSize="9" scale="90" firstPageNumber="11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Q94"/>
  <sheetViews>
    <sheetView zoomScaleNormal="100" zoomScaleSheetLayoutView="100" workbookViewId="0"/>
  </sheetViews>
  <sheetFormatPr defaultColWidth="9.125" defaultRowHeight="21.95" customHeight="1"/>
  <cols>
    <col min="1" max="2" width="2.75" style="79" customWidth="1"/>
    <col min="3" max="3" width="46.125" style="79" customWidth="1"/>
    <col min="4" max="4" width="8" style="80" bestFit="1" customWidth="1"/>
    <col min="5" max="5" width="0.875" style="79" customWidth="1"/>
    <col min="6" max="6" width="12.25" style="81" customWidth="1"/>
    <col min="7" max="7" width="0.875" style="79" customWidth="1"/>
    <col min="8" max="8" width="12.25" style="81" customWidth="1"/>
    <col min="9" max="9" width="0.875" style="82" customWidth="1"/>
    <col min="10" max="10" width="12.25" style="81" customWidth="1"/>
    <col min="11" max="11" width="0.875" style="79" customWidth="1"/>
    <col min="12" max="12" width="12.25" style="81" customWidth="1"/>
    <col min="13" max="13" width="9.125" style="79"/>
    <col min="14" max="14" width="12.125" style="79" bestFit="1" customWidth="1"/>
    <col min="15" max="15" width="9.125" style="79" bestFit="1" customWidth="1"/>
    <col min="16" max="16" width="9.375" style="79" bestFit="1" customWidth="1"/>
    <col min="17" max="16384" width="9.125" style="79"/>
  </cols>
  <sheetData>
    <row r="1" spans="1:17" s="59" customFormat="1" ht="21.95" customHeight="1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7" s="59" customFormat="1" ht="21.95" customHeight="1">
      <c r="A2" s="92" t="s">
        <v>136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7" s="22" customFormat="1" ht="9.9499999999999993" customHeight="1">
      <c r="A3" s="131"/>
      <c r="B3" s="131"/>
      <c r="C3" s="131"/>
      <c r="D3" s="112"/>
      <c r="E3" s="131"/>
      <c r="F3" s="131"/>
      <c r="G3" s="131"/>
      <c r="H3" s="131"/>
      <c r="I3" s="131"/>
      <c r="J3" s="131"/>
      <c r="K3" s="131"/>
      <c r="L3" s="131"/>
    </row>
    <row r="4" spans="1:17" s="22" customFormat="1" ht="21.95" customHeight="1">
      <c r="A4" s="36"/>
      <c r="B4" s="36"/>
      <c r="C4" s="36"/>
      <c r="D4" s="122"/>
      <c r="E4" s="36"/>
      <c r="F4" s="135" t="s">
        <v>2</v>
      </c>
      <c r="G4" s="135"/>
      <c r="H4" s="135"/>
      <c r="I4" s="6"/>
      <c r="J4" s="135" t="s">
        <v>3</v>
      </c>
      <c r="K4" s="135"/>
      <c r="L4" s="135"/>
    </row>
    <row r="5" spans="1:17" s="22" customFormat="1" ht="21.95" customHeight="1">
      <c r="A5" s="36"/>
      <c r="B5" s="36"/>
      <c r="C5" s="36"/>
      <c r="D5" s="122"/>
      <c r="E5" s="36"/>
      <c r="F5" s="136" t="s">
        <v>220</v>
      </c>
      <c r="G5" s="136"/>
      <c r="H5" s="136"/>
      <c r="I5" s="6"/>
      <c r="J5" s="136" t="s">
        <v>220</v>
      </c>
      <c r="K5" s="136"/>
      <c r="L5" s="136"/>
    </row>
    <row r="6" spans="1:17" s="22" customFormat="1" ht="21.95" customHeight="1">
      <c r="A6" s="23"/>
      <c r="B6" s="23"/>
      <c r="C6" s="23"/>
      <c r="D6" s="122"/>
      <c r="E6" s="23"/>
      <c r="F6" s="136" t="s">
        <v>219</v>
      </c>
      <c r="G6" s="136"/>
      <c r="H6" s="136"/>
      <c r="I6" s="6"/>
      <c r="J6" s="136" t="s">
        <v>219</v>
      </c>
      <c r="K6" s="136"/>
      <c r="L6" s="136"/>
    </row>
    <row r="7" spans="1:17" s="22" customFormat="1" ht="21.95" customHeight="1">
      <c r="A7" s="23"/>
      <c r="C7" s="23"/>
      <c r="D7" s="7" t="s">
        <v>6</v>
      </c>
      <c r="E7" s="9"/>
      <c r="F7" s="9">
        <v>2560</v>
      </c>
      <c r="G7" s="9"/>
      <c r="H7" s="9">
        <v>2559</v>
      </c>
      <c r="I7" s="9"/>
      <c r="J7" s="9">
        <v>2560</v>
      </c>
      <c r="K7" s="9"/>
      <c r="L7" s="9">
        <v>2559</v>
      </c>
    </row>
    <row r="8" spans="1:17" s="22" customFormat="1" ht="21.95" customHeight="1">
      <c r="A8" s="23"/>
      <c r="C8" s="23"/>
      <c r="D8" s="122"/>
      <c r="E8" s="23"/>
      <c r="F8" s="133" t="s">
        <v>131</v>
      </c>
      <c r="G8" s="133"/>
      <c r="H8" s="133"/>
      <c r="I8" s="133"/>
      <c r="J8" s="133"/>
      <c r="K8" s="133"/>
      <c r="L8" s="133"/>
    </row>
    <row r="9" spans="1:17" s="22" customFormat="1" ht="21.95" customHeight="1">
      <c r="A9" s="43" t="s">
        <v>85</v>
      </c>
      <c r="D9" s="122"/>
      <c r="E9" s="12"/>
      <c r="F9" s="47"/>
      <c r="G9" s="12"/>
      <c r="H9" s="47"/>
      <c r="I9" s="12"/>
      <c r="J9" s="75"/>
      <c r="K9" s="12"/>
      <c r="L9" s="75"/>
    </row>
    <row r="10" spans="1:17" s="22" customFormat="1" ht="21.95" customHeight="1">
      <c r="A10" s="22" t="s">
        <v>133</v>
      </c>
      <c r="D10" s="122"/>
      <c r="E10" s="47"/>
      <c r="F10" s="14">
        <v>5335762</v>
      </c>
      <c r="G10" s="47"/>
      <c r="H10" s="14">
        <v>3131551</v>
      </c>
      <c r="I10" s="14"/>
      <c r="J10" s="52">
        <v>3151424</v>
      </c>
      <c r="K10" s="47"/>
      <c r="L10" s="52">
        <v>4838662</v>
      </c>
      <c r="N10" s="47"/>
      <c r="O10" s="47"/>
      <c r="P10" s="47"/>
      <c r="Q10" s="47"/>
    </row>
    <row r="11" spans="1:17" s="22" customFormat="1" ht="21.95" customHeight="1">
      <c r="A11" s="124" t="s">
        <v>171</v>
      </c>
      <c r="D11" s="122"/>
      <c r="E11" s="47"/>
      <c r="F11" s="14"/>
      <c r="G11" s="47"/>
      <c r="H11" s="14"/>
      <c r="I11" s="14"/>
      <c r="J11" s="52"/>
      <c r="K11" s="47"/>
      <c r="L11" s="52"/>
    </row>
    <row r="12" spans="1:17" s="22" customFormat="1" ht="21.95" customHeight="1">
      <c r="A12" s="1" t="s">
        <v>172</v>
      </c>
      <c r="D12" s="122"/>
      <c r="E12" s="96"/>
      <c r="F12" s="97">
        <v>742907</v>
      </c>
      <c r="G12" s="76"/>
      <c r="H12" s="97">
        <v>707644</v>
      </c>
      <c r="I12" s="76"/>
      <c r="J12" s="52">
        <v>613</v>
      </c>
      <c r="K12" s="76"/>
      <c r="L12" s="52">
        <v>-32289</v>
      </c>
      <c r="N12" s="47"/>
      <c r="O12" s="47"/>
      <c r="P12" s="47"/>
      <c r="Q12" s="47"/>
    </row>
    <row r="13" spans="1:17" s="22" customFormat="1" ht="21.95" customHeight="1">
      <c r="A13" s="22" t="s">
        <v>64</v>
      </c>
      <c r="D13" s="122">
        <v>3</v>
      </c>
      <c r="E13" s="47"/>
      <c r="F13" s="14">
        <v>1144401</v>
      </c>
      <c r="G13" s="76"/>
      <c r="H13" s="14">
        <v>1041041</v>
      </c>
      <c r="I13" s="76"/>
      <c r="J13" s="52">
        <v>35967</v>
      </c>
      <c r="K13" s="76"/>
      <c r="L13" s="52">
        <v>69983</v>
      </c>
      <c r="N13" s="47"/>
      <c r="O13" s="47"/>
      <c r="P13" s="47"/>
      <c r="Q13" s="47"/>
    </row>
    <row r="14" spans="1:17" s="22" customFormat="1" ht="21.95" customHeight="1">
      <c r="A14" s="1" t="s">
        <v>86</v>
      </c>
      <c r="D14" s="122"/>
      <c r="E14" s="47"/>
      <c r="F14" s="14">
        <v>758587</v>
      </c>
      <c r="G14" s="76"/>
      <c r="H14" s="14">
        <v>744100</v>
      </c>
      <c r="I14" s="76"/>
      <c r="J14" s="52">
        <v>60707</v>
      </c>
      <c r="K14" s="76"/>
      <c r="L14" s="52">
        <v>61207</v>
      </c>
    </row>
    <row r="15" spans="1:17" s="22" customFormat="1" ht="21.95" customHeight="1">
      <c r="A15" s="1" t="s">
        <v>87</v>
      </c>
      <c r="D15" s="122"/>
      <c r="E15" s="47"/>
      <c r="F15" s="14">
        <v>229314</v>
      </c>
      <c r="G15" s="76"/>
      <c r="H15" s="14">
        <v>231057</v>
      </c>
      <c r="I15" s="76"/>
      <c r="J15" s="52">
        <v>1220</v>
      </c>
      <c r="K15" s="76"/>
      <c r="L15" s="52">
        <v>803</v>
      </c>
    </row>
    <row r="16" spans="1:17" s="22" customFormat="1" ht="21.95" customHeight="1">
      <c r="A16" s="1" t="s">
        <v>156</v>
      </c>
      <c r="D16" s="10"/>
      <c r="E16" s="47"/>
      <c r="F16" s="14">
        <v>-337436</v>
      </c>
      <c r="G16" s="76"/>
      <c r="H16" s="14">
        <v>475015</v>
      </c>
      <c r="I16" s="76"/>
      <c r="J16" s="52">
        <v>83551</v>
      </c>
      <c r="K16" s="76"/>
      <c r="L16" s="52">
        <v>51290</v>
      </c>
    </row>
    <row r="17" spans="1:17" s="22" customFormat="1" ht="21.95" customHeight="1">
      <c r="A17" s="1" t="s">
        <v>173</v>
      </c>
      <c r="D17" s="122">
        <v>4</v>
      </c>
      <c r="E17" s="96"/>
      <c r="F17" s="97">
        <v>-2871</v>
      </c>
      <c r="G17" s="98"/>
      <c r="H17" s="97">
        <v>2244</v>
      </c>
      <c r="I17" s="98"/>
      <c r="J17" s="52">
        <v>-2544</v>
      </c>
      <c r="K17" s="98"/>
      <c r="L17" s="52">
        <v>2061</v>
      </c>
    </row>
    <row r="18" spans="1:17" s="22" customFormat="1" ht="21.95" customHeight="1">
      <c r="A18" s="1" t="s">
        <v>217</v>
      </c>
      <c r="D18" s="122"/>
      <c r="E18" s="96"/>
      <c r="F18" s="97"/>
      <c r="G18" s="98"/>
      <c r="H18" s="97"/>
      <c r="I18" s="98"/>
      <c r="J18" s="52"/>
      <c r="K18" s="98"/>
      <c r="L18" s="52"/>
    </row>
    <row r="19" spans="1:17" s="22" customFormat="1" ht="21.95" customHeight="1">
      <c r="B19" s="1" t="s">
        <v>150</v>
      </c>
      <c r="D19" s="122"/>
      <c r="E19" s="96"/>
      <c r="F19" s="97">
        <v>-111778</v>
      </c>
      <c r="G19" s="98"/>
      <c r="H19" s="97">
        <v>-87374</v>
      </c>
      <c r="I19" s="98"/>
      <c r="J19" s="52">
        <v>0</v>
      </c>
      <c r="K19" s="47"/>
      <c r="L19" s="52">
        <v>0</v>
      </c>
      <c r="N19" s="15"/>
      <c r="O19" s="15"/>
      <c r="P19" s="127"/>
    </row>
    <row r="20" spans="1:17" s="22" customFormat="1" ht="21.95" customHeight="1">
      <c r="A20" s="1" t="s">
        <v>174</v>
      </c>
      <c r="D20" s="122"/>
      <c r="E20" s="96"/>
      <c r="F20" s="97"/>
      <c r="G20" s="98"/>
      <c r="H20" s="97"/>
      <c r="I20" s="98"/>
      <c r="J20" s="52"/>
      <c r="K20" s="98"/>
      <c r="L20" s="52"/>
    </row>
    <row r="21" spans="1:17" s="22" customFormat="1" ht="21.95" customHeight="1">
      <c r="A21" s="1" t="s">
        <v>175</v>
      </c>
      <c r="D21" s="122">
        <v>6</v>
      </c>
      <c r="E21" s="96"/>
      <c r="F21" s="97">
        <v>-2870432</v>
      </c>
      <c r="G21" s="98"/>
      <c r="H21" s="14">
        <v>-1770599</v>
      </c>
      <c r="I21" s="76"/>
      <c r="J21" s="52">
        <v>0</v>
      </c>
      <c r="K21" s="47"/>
      <c r="L21" s="52">
        <v>0</v>
      </c>
      <c r="N21" s="47"/>
      <c r="O21" s="47"/>
    </row>
    <row r="22" spans="1:17" s="22" customFormat="1" ht="21.95" customHeight="1">
      <c r="A22" s="1" t="s">
        <v>118</v>
      </c>
      <c r="D22" s="122"/>
      <c r="E22" s="47"/>
      <c r="F22" s="14">
        <v>60831</v>
      </c>
      <c r="G22" s="76"/>
      <c r="H22" s="14">
        <v>66584</v>
      </c>
      <c r="I22" s="14"/>
      <c r="J22" s="52">
        <v>0</v>
      </c>
      <c r="K22" s="47"/>
      <c r="L22" s="52">
        <v>0</v>
      </c>
    </row>
    <row r="23" spans="1:17" s="22" customFormat="1" ht="21.95" customHeight="1">
      <c r="A23" s="1" t="s">
        <v>230</v>
      </c>
      <c r="D23" s="122"/>
      <c r="E23" s="47"/>
      <c r="F23" s="14">
        <v>-38975</v>
      </c>
      <c r="G23" s="113"/>
      <c r="H23" s="14">
        <v>-170556</v>
      </c>
      <c r="I23" s="14"/>
      <c r="J23" s="52">
        <v>0</v>
      </c>
      <c r="K23" s="47"/>
      <c r="L23" s="52">
        <v>0</v>
      </c>
    </row>
    <row r="24" spans="1:17" s="22" customFormat="1" ht="21.95" customHeight="1">
      <c r="A24" s="1" t="s">
        <v>212</v>
      </c>
      <c r="D24" s="122"/>
      <c r="E24" s="25"/>
      <c r="F24" s="14">
        <v>-52</v>
      </c>
      <c r="G24" s="76"/>
      <c r="H24" s="14">
        <v>687</v>
      </c>
      <c r="I24" s="76"/>
      <c r="J24" s="52">
        <v>8</v>
      </c>
      <c r="K24" s="76"/>
      <c r="L24" s="52">
        <v>1</v>
      </c>
    </row>
    <row r="25" spans="1:17" s="22" customFormat="1" ht="21.95" customHeight="1">
      <c r="A25" s="1" t="s">
        <v>60</v>
      </c>
      <c r="D25" s="10" t="s">
        <v>211</v>
      </c>
      <c r="E25" s="47"/>
      <c r="F25" s="14">
        <v>-188897</v>
      </c>
      <c r="G25" s="76"/>
      <c r="H25" s="14">
        <v>-204719</v>
      </c>
      <c r="I25" s="76"/>
      <c r="J25" s="52">
        <v>-3562290</v>
      </c>
      <c r="K25" s="76"/>
      <c r="L25" s="52">
        <v>-5005878</v>
      </c>
      <c r="N25" s="47"/>
      <c r="O25" s="47"/>
      <c r="P25" s="47"/>
      <c r="Q25" s="47"/>
    </row>
    <row r="26" spans="1:17" s="22" customFormat="1" ht="21.95" customHeight="1">
      <c r="A26" s="1" t="s">
        <v>61</v>
      </c>
      <c r="D26" s="122">
        <v>3</v>
      </c>
      <c r="E26" s="47"/>
      <c r="F26" s="14">
        <v>-130235</v>
      </c>
      <c r="G26" s="76"/>
      <c r="H26" s="14">
        <v>-121787</v>
      </c>
      <c r="I26" s="76"/>
      <c r="J26" s="52">
        <v>-216554</v>
      </c>
      <c r="K26" s="76"/>
      <c r="L26" s="52">
        <v>-369856</v>
      </c>
      <c r="N26" s="47"/>
      <c r="O26" s="47"/>
      <c r="P26" s="47"/>
      <c r="Q26" s="47"/>
    </row>
    <row r="27" spans="1:17" s="22" customFormat="1" ht="21.95" customHeight="1">
      <c r="A27" s="1" t="s">
        <v>231</v>
      </c>
      <c r="D27" s="122">
        <v>6</v>
      </c>
      <c r="E27" s="47"/>
      <c r="F27" s="14">
        <v>-27874</v>
      </c>
      <c r="G27" s="76"/>
      <c r="H27" s="14">
        <v>0</v>
      </c>
      <c r="I27" s="76"/>
      <c r="J27" s="52">
        <v>0</v>
      </c>
      <c r="K27" s="76"/>
      <c r="L27" s="52">
        <v>0</v>
      </c>
    </row>
    <row r="28" spans="1:17" s="22" customFormat="1" ht="21.95" customHeight="1">
      <c r="A28" s="1" t="s">
        <v>205</v>
      </c>
      <c r="D28" s="122"/>
      <c r="E28" s="47"/>
      <c r="F28" s="14">
        <v>24</v>
      </c>
      <c r="G28" s="76"/>
      <c r="H28" s="14">
        <v>4630</v>
      </c>
      <c r="I28" s="76"/>
      <c r="J28" s="52">
        <v>0</v>
      </c>
      <c r="K28" s="47"/>
      <c r="L28" s="52">
        <v>4630</v>
      </c>
    </row>
    <row r="29" spans="1:17" s="22" customFormat="1" ht="21.95" customHeight="1">
      <c r="D29" s="122"/>
      <c r="E29" s="47"/>
      <c r="F29" s="77">
        <f>SUM(F10:F28)</f>
        <v>4563276</v>
      </c>
      <c r="G29" s="47"/>
      <c r="H29" s="77">
        <f>SUM(H10:H28)</f>
        <v>4049518</v>
      </c>
      <c r="I29" s="58"/>
      <c r="J29" s="77">
        <f>SUM(J10:J28)</f>
        <v>-447898</v>
      </c>
      <c r="K29" s="47"/>
      <c r="L29" s="77">
        <f>SUM(L10:L28)</f>
        <v>-379386</v>
      </c>
    </row>
    <row r="30" spans="1:17" s="22" customFormat="1" ht="21.95" customHeight="1">
      <c r="A30" s="124" t="s">
        <v>88</v>
      </c>
      <c r="D30" s="122"/>
      <c r="E30" s="58"/>
      <c r="G30" s="58"/>
      <c r="I30" s="58"/>
      <c r="J30" s="14"/>
      <c r="K30" s="47"/>
      <c r="L30" s="14"/>
    </row>
    <row r="31" spans="1:17" s="22" customFormat="1" ht="21.95" customHeight="1">
      <c r="A31" s="1" t="s">
        <v>10</v>
      </c>
      <c r="D31" s="122"/>
      <c r="E31" s="58"/>
      <c r="F31" s="14">
        <v>-443321</v>
      </c>
      <c r="G31" s="58"/>
      <c r="H31" s="14">
        <v>-244460</v>
      </c>
      <c r="I31" s="58"/>
      <c r="J31" s="14">
        <v>0</v>
      </c>
      <c r="K31" s="47"/>
      <c r="L31" s="14">
        <v>0</v>
      </c>
    </row>
    <row r="32" spans="1:17" s="22" customFormat="1" ht="21.95" customHeight="1">
      <c r="A32" s="1" t="s">
        <v>11</v>
      </c>
      <c r="D32" s="122"/>
      <c r="E32" s="58"/>
      <c r="F32" s="14">
        <v>-121335</v>
      </c>
      <c r="G32" s="58"/>
      <c r="H32" s="14">
        <v>-66514</v>
      </c>
      <c r="I32" s="58"/>
      <c r="J32" s="14">
        <v>0</v>
      </c>
      <c r="K32" s="47"/>
      <c r="L32" s="14">
        <v>0</v>
      </c>
    </row>
    <row r="33" spans="1:15" s="22" customFormat="1" ht="21.95" customHeight="1">
      <c r="A33" s="57" t="s">
        <v>142</v>
      </c>
      <c r="B33" s="57"/>
      <c r="C33" s="57"/>
      <c r="D33" s="121"/>
      <c r="E33" s="58"/>
      <c r="F33" s="14">
        <v>-362558</v>
      </c>
      <c r="G33" s="58"/>
      <c r="H33" s="14">
        <v>351378</v>
      </c>
      <c r="I33" s="58"/>
      <c r="J33" s="14">
        <v>12053</v>
      </c>
      <c r="K33" s="47"/>
      <c r="L33" s="14">
        <v>-430</v>
      </c>
    </row>
    <row r="34" spans="1:15" s="22" customFormat="1" ht="21.95" customHeight="1">
      <c r="A34" s="1" t="s">
        <v>176</v>
      </c>
      <c r="D34" s="122"/>
      <c r="E34" s="58"/>
      <c r="F34" s="14">
        <v>2006</v>
      </c>
      <c r="G34" s="58"/>
      <c r="H34" s="14">
        <v>-7874</v>
      </c>
      <c r="I34" s="58"/>
      <c r="J34" s="14">
        <v>6741</v>
      </c>
      <c r="K34" s="47"/>
      <c r="L34" s="14">
        <v>8995</v>
      </c>
    </row>
    <row r="35" spans="1:15" s="22" customFormat="1" ht="21.95" customHeight="1">
      <c r="A35" s="125" t="s">
        <v>101</v>
      </c>
      <c r="B35" s="57"/>
      <c r="C35" s="57"/>
      <c r="D35" s="121"/>
      <c r="E35" s="58"/>
      <c r="F35" s="14">
        <v>2919970</v>
      </c>
      <c r="G35" s="58"/>
      <c r="H35" s="14">
        <v>2476582</v>
      </c>
      <c r="I35" s="58"/>
      <c r="J35" s="14">
        <v>0</v>
      </c>
      <c r="K35" s="47"/>
      <c r="L35" s="14">
        <v>0</v>
      </c>
    </row>
    <row r="36" spans="1:15" s="22" customFormat="1" ht="21.95" customHeight="1">
      <c r="A36" s="1" t="s">
        <v>15</v>
      </c>
      <c r="D36" s="122"/>
      <c r="E36" s="58"/>
      <c r="F36" s="14">
        <v>-28877</v>
      </c>
      <c r="G36" s="58"/>
      <c r="H36" s="14">
        <v>19863</v>
      </c>
      <c r="I36" s="58"/>
      <c r="J36" s="14">
        <v>0</v>
      </c>
      <c r="K36" s="47"/>
      <c r="L36" s="14">
        <v>0</v>
      </c>
    </row>
    <row r="37" spans="1:15" s="22" customFormat="1" ht="21.95" customHeight="1">
      <c r="A37" s="1" t="s">
        <v>89</v>
      </c>
      <c r="D37" s="122"/>
      <c r="E37" s="58"/>
      <c r="F37" s="14">
        <v>299974</v>
      </c>
      <c r="G37" s="76"/>
      <c r="H37" s="14">
        <v>63101</v>
      </c>
      <c r="I37" s="76"/>
      <c r="J37" s="14">
        <v>103533</v>
      </c>
      <c r="K37" s="76"/>
      <c r="L37" s="14">
        <v>18429</v>
      </c>
    </row>
    <row r="38" spans="1:15" s="22" customFormat="1" ht="21.95" customHeight="1">
      <c r="A38" s="1" t="s">
        <v>34</v>
      </c>
      <c r="D38" s="122"/>
      <c r="E38" s="58"/>
      <c r="F38" s="14">
        <v>-1003</v>
      </c>
      <c r="G38" s="58"/>
      <c r="H38" s="14">
        <v>52443</v>
      </c>
      <c r="I38" s="58"/>
      <c r="J38" s="14">
        <v>0</v>
      </c>
      <c r="K38" s="47"/>
      <c r="L38" s="14">
        <v>0</v>
      </c>
    </row>
    <row r="39" spans="1:15" s="22" customFormat="1" ht="21.95" customHeight="1">
      <c r="A39" s="1" t="s">
        <v>35</v>
      </c>
      <c r="D39" s="122"/>
      <c r="E39" s="58"/>
      <c r="F39" s="14">
        <v>118987</v>
      </c>
      <c r="G39" s="58"/>
      <c r="H39" s="14">
        <v>-571078</v>
      </c>
      <c r="I39" s="58"/>
      <c r="J39" s="14">
        <v>0</v>
      </c>
      <c r="K39" s="47"/>
      <c r="L39" s="14">
        <v>0</v>
      </c>
    </row>
    <row r="40" spans="1:15" s="22" customFormat="1" ht="21.95" customHeight="1">
      <c r="A40" s="1" t="s">
        <v>144</v>
      </c>
      <c r="D40" s="122"/>
      <c r="E40" s="58"/>
      <c r="F40" s="14">
        <v>534746</v>
      </c>
      <c r="G40" s="76">
        <v>0</v>
      </c>
      <c r="H40" s="14">
        <v>-142534</v>
      </c>
      <c r="I40" s="76"/>
      <c r="J40" s="14">
        <v>-42209</v>
      </c>
      <c r="K40" s="76"/>
      <c r="L40" s="14">
        <v>-37000</v>
      </c>
      <c r="O40" s="47"/>
    </row>
    <row r="41" spans="1:15" s="22" customFormat="1" ht="21.75" customHeight="1">
      <c r="A41" s="1" t="s">
        <v>39</v>
      </c>
      <c r="D41" s="122"/>
      <c r="E41" s="58"/>
      <c r="F41" s="14">
        <v>51222</v>
      </c>
      <c r="G41" s="76"/>
      <c r="H41" s="14">
        <v>56856</v>
      </c>
      <c r="I41" s="76"/>
      <c r="J41" s="14">
        <v>38523</v>
      </c>
      <c r="K41" s="76"/>
      <c r="L41" s="14">
        <v>35211</v>
      </c>
    </row>
    <row r="42" spans="1:15" s="22" customFormat="1" ht="21.95" customHeight="1">
      <c r="A42" s="1" t="s">
        <v>216</v>
      </c>
      <c r="D42" s="129"/>
      <c r="E42" s="58"/>
      <c r="F42" s="14">
        <v>138575</v>
      </c>
      <c r="G42" s="76"/>
      <c r="H42" s="14">
        <v>64402</v>
      </c>
      <c r="I42" s="76"/>
      <c r="J42" s="14">
        <v>0</v>
      </c>
      <c r="K42" s="76"/>
      <c r="L42" s="14">
        <v>0</v>
      </c>
      <c r="O42" s="47"/>
    </row>
    <row r="43" spans="1:15" s="22" customFormat="1" ht="21.95" customHeight="1">
      <c r="A43" s="1" t="s">
        <v>180</v>
      </c>
      <c r="D43" s="122"/>
      <c r="E43" s="25"/>
      <c r="F43" s="14">
        <v>11821</v>
      </c>
      <c r="G43" s="76"/>
      <c r="H43" s="14">
        <v>4851</v>
      </c>
      <c r="I43" s="76"/>
      <c r="J43" s="14">
        <v>8039</v>
      </c>
      <c r="K43" s="76"/>
      <c r="L43" s="14">
        <v>2908</v>
      </c>
    </row>
    <row r="44" spans="1:15" s="22" customFormat="1" ht="21.95" customHeight="1">
      <c r="A44" s="1" t="s">
        <v>148</v>
      </c>
      <c r="D44" s="122"/>
      <c r="E44" s="25"/>
      <c r="F44" s="116">
        <v>2276</v>
      </c>
      <c r="G44" s="98"/>
      <c r="H44" s="116">
        <v>-5905</v>
      </c>
      <c r="I44" s="98"/>
      <c r="J44" s="116">
        <v>0</v>
      </c>
      <c r="K44" s="98"/>
      <c r="L44" s="116">
        <v>0</v>
      </c>
    </row>
    <row r="45" spans="1:15" s="22" customFormat="1" ht="21.95" customHeight="1">
      <c r="A45" s="22" t="s">
        <v>177</v>
      </c>
      <c r="D45" s="122"/>
      <c r="E45" s="25"/>
      <c r="F45" s="14">
        <f>SUM(F29:F44)</f>
        <v>7685759</v>
      </c>
      <c r="G45" s="25"/>
      <c r="H45" s="14">
        <f>SUM(H29:H44)</f>
        <v>6100629</v>
      </c>
      <c r="I45" s="25"/>
      <c r="J45" s="14">
        <f>SUM(J29:J44)</f>
        <v>-321218</v>
      </c>
      <c r="K45" s="47"/>
      <c r="L45" s="14">
        <f>SUM(L29:L44)</f>
        <v>-351273</v>
      </c>
    </row>
    <row r="46" spans="1:15" s="22" customFormat="1" ht="21.95" customHeight="1">
      <c r="A46" s="1" t="s">
        <v>178</v>
      </c>
      <c r="D46" s="122"/>
      <c r="E46" s="25"/>
      <c r="F46" s="14">
        <v>-960726</v>
      </c>
      <c r="G46" s="91"/>
      <c r="H46" s="14">
        <v>-801594</v>
      </c>
      <c r="I46" s="91"/>
      <c r="J46" s="14">
        <v>-14719</v>
      </c>
      <c r="K46" s="47"/>
      <c r="L46" s="14">
        <v>-18041</v>
      </c>
    </row>
    <row r="47" spans="1:15" s="23" customFormat="1" ht="21.95" customHeight="1">
      <c r="A47" s="23" t="s">
        <v>179</v>
      </c>
      <c r="D47" s="122"/>
      <c r="E47" s="42"/>
      <c r="F47" s="99">
        <f>SUM(F45:F46)</f>
        <v>6725033</v>
      </c>
      <c r="G47" s="42"/>
      <c r="H47" s="99">
        <f>SUM(H45:H46)</f>
        <v>5299035</v>
      </c>
      <c r="I47" s="42"/>
      <c r="J47" s="99">
        <f>SUM(J45:J46)</f>
        <v>-335937</v>
      </c>
      <c r="K47" s="100"/>
      <c r="L47" s="99">
        <f>SUM(L45:L46)</f>
        <v>-369314</v>
      </c>
    </row>
    <row r="48" spans="1:15" s="22" customFormat="1" ht="21.95" customHeight="1">
      <c r="A48" s="141" t="s">
        <v>0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</row>
    <row r="49" spans="1:12" s="22" customFormat="1" ht="21.95" customHeight="1">
      <c r="A49" s="141" t="s">
        <v>136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1:12" s="22" customFormat="1" ht="9.9499999999999993" customHeight="1">
      <c r="A50" s="123"/>
      <c r="B50" s="123"/>
      <c r="C50" s="123"/>
      <c r="D50" s="112"/>
      <c r="E50" s="123"/>
      <c r="F50" s="123"/>
      <c r="G50" s="123"/>
      <c r="H50" s="123"/>
      <c r="I50" s="123"/>
      <c r="J50" s="123"/>
      <c r="K50" s="123"/>
      <c r="L50" s="123"/>
    </row>
    <row r="51" spans="1:12" s="22" customFormat="1" ht="21.95" customHeight="1">
      <c r="A51" s="36"/>
      <c r="B51" s="36"/>
      <c r="C51" s="36"/>
      <c r="D51" s="122"/>
      <c r="E51" s="36"/>
      <c r="F51" s="135" t="s">
        <v>2</v>
      </c>
      <c r="G51" s="135"/>
      <c r="H51" s="135"/>
      <c r="I51" s="6"/>
      <c r="J51" s="135" t="s">
        <v>3</v>
      </c>
      <c r="K51" s="135"/>
      <c r="L51" s="135"/>
    </row>
    <row r="52" spans="1:12" s="22" customFormat="1" ht="21.95" customHeight="1">
      <c r="A52" s="36"/>
      <c r="B52" s="36"/>
      <c r="C52" s="36"/>
      <c r="D52" s="122"/>
      <c r="E52" s="36"/>
      <c r="F52" s="136" t="s">
        <v>220</v>
      </c>
      <c r="G52" s="136"/>
      <c r="H52" s="136"/>
      <c r="I52" s="6"/>
      <c r="J52" s="136" t="s">
        <v>220</v>
      </c>
      <c r="K52" s="136"/>
      <c r="L52" s="136"/>
    </row>
    <row r="53" spans="1:12" s="22" customFormat="1" ht="21.95" customHeight="1">
      <c r="A53" s="36"/>
      <c r="B53" s="36"/>
      <c r="C53" s="36"/>
      <c r="D53" s="122"/>
      <c r="E53" s="36"/>
      <c r="F53" s="136" t="s">
        <v>219</v>
      </c>
      <c r="G53" s="136"/>
      <c r="H53" s="136"/>
      <c r="I53" s="6"/>
      <c r="J53" s="136" t="s">
        <v>219</v>
      </c>
      <c r="K53" s="136"/>
      <c r="L53" s="136"/>
    </row>
    <row r="54" spans="1:12" s="22" customFormat="1" ht="21.95" customHeight="1">
      <c r="A54" s="36"/>
      <c r="B54" s="36"/>
      <c r="C54" s="36"/>
      <c r="D54" s="7" t="s">
        <v>6</v>
      </c>
      <c r="E54" s="8"/>
      <c r="F54" s="9">
        <v>2560</v>
      </c>
      <c r="G54" s="9"/>
      <c r="H54" s="9">
        <v>2559</v>
      </c>
      <c r="I54" s="9"/>
      <c r="J54" s="9">
        <v>2560</v>
      </c>
      <c r="K54" s="9"/>
      <c r="L54" s="9">
        <v>2559</v>
      </c>
    </row>
    <row r="55" spans="1:12" s="22" customFormat="1" ht="21.95" customHeight="1">
      <c r="A55" s="36"/>
      <c r="B55" s="36"/>
      <c r="C55" s="36"/>
      <c r="D55" s="122"/>
      <c r="E55" s="36"/>
      <c r="F55" s="133" t="s">
        <v>131</v>
      </c>
      <c r="G55" s="133"/>
      <c r="H55" s="133"/>
      <c r="I55" s="133"/>
      <c r="J55" s="133"/>
      <c r="K55" s="133"/>
      <c r="L55" s="133"/>
    </row>
    <row r="56" spans="1:12" s="22" customFormat="1" ht="21.95" customHeight="1">
      <c r="A56" s="43" t="s">
        <v>90</v>
      </c>
      <c r="D56" s="122"/>
      <c r="E56" s="58"/>
      <c r="F56" s="14"/>
      <c r="G56" s="58"/>
      <c r="H56" s="14"/>
      <c r="I56" s="58"/>
      <c r="J56" s="14"/>
      <c r="K56" s="47"/>
      <c r="L56" s="14"/>
    </row>
    <row r="57" spans="1:12" s="22" customFormat="1" ht="21.95" customHeight="1">
      <c r="A57" s="22" t="s">
        <v>213</v>
      </c>
      <c r="F57" s="14">
        <v>2665496</v>
      </c>
      <c r="G57" s="58"/>
      <c r="H57" s="14">
        <v>1916379</v>
      </c>
      <c r="I57" s="58"/>
      <c r="J57" s="14">
        <v>2492510</v>
      </c>
      <c r="K57" s="47"/>
      <c r="L57" s="14">
        <v>2114399</v>
      </c>
    </row>
    <row r="58" spans="1:12" s="22" customFormat="1" ht="21.95" customHeight="1">
      <c r="A58" s="22" t="s">
        <v>181</v>
      </c>
      <c r="D58" s="122">
        <v>3</v>
      </c>
      <c r="F58" s="14">
        <v>0</v>
      </c>
      <c r="G58" s="58"/>
      <c r="H58" s="14">
        <v>7600</v>
      </c>
      <c r="I58" s="58"/>
      <c r="J58" s="14">
        <v>11345000</v>
      </c>
      <c r="K58" s="47"/>
      <c r="L58" s="14">
        <v>11940000</v>
      </c>
    </row>
    <row r="59" spans="1:12" s="22" customFormat="1" ht="21.95" customHeight="1">
      <c r="A59" s="22" t="s">
        <v>13</v>
      </c>
      <c r="D59" s="122">
        <v>3</v>
      </c>
      <c r="F59" s="14">
        <v>0</v>
      </c>
      <c r="G59" s="58"/>
      <c r="H59" s="14">
        <v>0</v>
      </c>
      <c r="I59" s="58"/>
      <c r="J59" s="14">
        <v>-8555000</v>
      </c>
      <c r="K59" s="47"/>
      <c r="L59" s="14">
        <v>-8020000</v>
      </c>
    </row>
    <row r="60" spans="1:12" s="22" customFormat="1" ht="21.95" customHeight="1">
      <c r="A60" s="22" t="s">
        <v>207</v>
      </c>
      <c r="D60" s="122">
        <v>9</v>
      </c>
      <c r="F60" s="14">
        <v>-708033</v>
      </c>
      <c r="G60" s="58"/>
      <c r="H60" s="14">
        <v>0</v>
      </c>
      <c r="I60" s="58"/>
      <c r="J60" s="14">
        <v>0</v>
      </c>
      <c r="K60" s="47"/>
      <c r="L60" s="14">
        <v>0</v>
      </c>
    </row>
    <row r="61" spans="1:12" s="22" customFormat="1" ht="21.95" customHeight="1">
      <c r="A61" s="22" t="s">
        <v>215</v>
      </c>
      <c r="D61" s="132">
        <v>4</v>
      </c>
      <c r="F61" s="14">
        <v>0</v>
      </c>
      <c r="G61" s="58"/>
      <c r="H61" s="14">
        <v>-117314</v>
      </c>
      <c r="I61" s="58"/>
      <c r="J61" s="14">
        <v>0</v>
      </c>
      <c r="K61" s="47"/>
      <c r="L61" s="14">
        <v>0</v>
      </c>
    </row>
    <row r="62" spans="1:12" s="22" customFormat="1" ht="21.95" customHeight="1">
      <c r="A62" s="22" t="s">
        <v>126</v>
      </c>
      <c r="D62" s="122">
        <v>7</v>
      </c>
      <c r="F62" s="14">
        <v>0</v>
      </c>
      <c r="G62" s="58"/>
      <c r="H62" s="14">
        <v>0</v>
      </c>
      <c r="I62" s="58"/>
      <c r="J62" s="14">
        <v>0</v>
      </c>
      <c r="K62" s="47"/>
      <c r="L62" s="14">
        <v>-10650000</v>
      </c>
    </row>
    <row r="63" spans="1:12" s="22" customFormat="1" ht="21.95" customHeight="1">
      <c r="A63" s="22" t="s">
        <v>229</v>
      </c>
      <c r="D63" s="122">
        <v>6</v>
      </c>
      <c r="F63" s="14">
        <v>334596</v>
      </c>
      <c r="G63" s="58"/>
      <c r="H63" s="14">
        <v>0</v>
      </c>
      <c r="I63" s="58"/>
      <c r="J63" s="14">
        <v>0</v>
      </c>
      <c r="K63" s="47"/>
      <c r="L63" s="14">
        <v>0</v>
      </c>
    </row>
    <row r="64" spans="1:12" s="22" customFormat="1" ht="21.95" customHeight="1">
      <c r="A64" s="22" t="s">
        <v>127</v>
      </c>
      <c r="D64" s="122">
        <v>6</v>
      </c>
      <c r="F64" s="14">
        <v>-750676</v>
      </c>
      <c r="G64" s="58"/>
      <c r="H64" s="14">
        <v>-7365907</v>
      </c>
      <c r="I64" s="58"/>
      <c r="J64" s="14">
        <v>-567520</v>
      </c>
      <c r="K64" s="47"/>
      <c r="L64" s="14">
        <v>-293323</v>
      </c>
    </row>
    <row r="65" spans="1:12" s="22" customFormat="1" ht="21.95" customHeight="1">
      <c r="A65" s="22" t="s">
        <v>209</v>
      </c>
      <c r="D65" s="122">
        <v>8</v>
      </c>
      <c r="F65" s="14">
        <v>-700000</v>
      </c>
      <c r="G65" s="58"/>
      <c r="H65" s="14">
        <v>0</v>
      </c>
      <c r="I65" s="58"/>
      <c r="J65" s="14">
        <v>-700000</v>
      </c>
      <c r="K65" s="47"/>
      <c r="L65" s="14">
        <v>0</v>
      </c>
    </row>
    <row r="66" spans="1:12" s="22" customFormat="1" ht="21.95" customHeight="1">
      <c r="A66" s="22" t="s">
        <v>185</v>
      </c>
      <c r="D66" s="122">
        <v>3</v>
      </c>
      <c r="F66" s="14">
        <v>0</v>
      </c>
      <c r="G66" s="58"/>
      <c r="H66" s="14">
        <v>0</v>
      </c>
      <c r="I66" s="58"/>
      <c r="J66" s="14">
        <v>190854</v>
      </c>
      <c r="K66" s="47"/>
      <c r="L66" s="14">
        <v>506650</v>
      </c>
    </row>
    <row r="67" spans="1:12" s="22" customFormat="1" ht="21.95" customHeight="1">
      <c r="A67" s="22" t="s">
        <v>182</v>
      </c>
      <c r="F67" s="14">
        <v>70</v>
      </c>
      <c r="G67" s="58"/>
      <c r="H67" s="14">
        <v>41</v>
      </c>
      <c r="I67" s="58"/>
      <c r="J67" s="14">
        <v>9</v>
      </c>
      <c r="K67" s="47"/>
      <c r="L67" s="14">
        <v>1</v>
      </c>
    </row>
    <row r="68" spans="1:12" s="22" customFormat="1" ht="21.95" customHeight="1">
      <c r="A68" s="1" t="s">
        <v>183</v>
      </c>
      <c r="F68" s="14">
        <v>-2479590</v>
      </c>
      <c r="G68" s="58"/>
      <c r="H68" s="14">
        <v>-94678</v>
      </c>
      <c r="I68" s="58"/>
      <c r="J68" s="14">
        <v>-6363</v>
      </c>
      <c r="K68" s="47"/>
      <c r="L68" s="14">
        <v>-284</v>
      </c>
    </row>
    <row r="69" spans="1:12" s="22" customFormat="1" ht="21.95" customHeight="1">
      <c r="A69" s="1" t="s">
        <v>184</v>
      </c>
      <c r="F69" s="14">
        <v>-163846</v>
      </c>
      <c r="G69" s="58"/>
      <c r="H69" s="14">
        <v>-53220</v>
      </c>
      <c r="I69" s="58"/>
      <c r="J69" s="14">
        <v>-1279</v>
      </c>
      <c r="K69" s="47"/>
      <c r="L69" s="14">
        <v>0</v>
      </c>
    </row>
    <row r="70" spans="1:12" s="22" customFormat="1" ht="21.95" customHeight="1">
      <c r="A70" s="1" t="s">
        <v>92</v>
      </c>
      <c r="F70" s="14">
        <v>2133712</v>
      </c>
      <c r="G70" s="58"/>
      <c r="H70" s="14">
        <v>2180002</v>
      </c>
      <c r="I70" s="58"/>
      <c r="J70" s="14">
        <v>3474690</v>
      </c>
      <c r="K70" s="47"/>
      <c r="L70" s="14">
        <v>4402462</v>
      </c>
    </row>
    <row r="71" spans="1:12" s="22" customFormat="1" ht="21.95" customHeight="1">
      <c r="A71" s="1" t="s">
        <v>91</v>
      </c>
      <c r="D71" s="22" t="s">
        <v>170</v>
      </c>
      <c r="F71" s="14">
        <v>139997</v>
      </c>
      <c r="G71" s="58"/>
      <c r="H71" s="14">
        <v>138215</v>
      </c>
      <c r="I71" s="58"/>
      <c r="J71" s="14">
        <v>300945</v>
      </c>
      <c r="K71" s="47"/>
      <c r="L71" s="14">
        <v>441314</v>
      </c>
    </row>
    <row r="72" spans="1:12" s="23" customFormat="1" ht="21.95" customHeight="1">
      <c r="A72" s="17" t="s">
        <v>186</v>
      </c>
      <c r="D72" s="122"/>
      <c r="E72" s="42"/>
      <c r="F72" s="99">
        <f>SUM(F57:F71)</f>
        <v>471726</v>
      </c>
      <c r="G72" s="42"/>
      <c r="H72" s="99">
        <f>SUM(H57:H71)</f>
        <v>-3388882</v>
      </c>
      <c r="I72" s="42"/>
      <c r="J72" s="99">
        <f>SUM(J57:J71)</f>
        <v>7973846</v>
      </c>
      <c r="K72" s="100"/>
      <c r="L72" s="99">
        <f>SUM(L57:L71)</f>
        <v>441219</v>
      </c>
    </row>
    <row r="73" spans="1:12" s="22" customFormat="1" ht="9.9499999999999993" customHeight="1">
      <c r="A73" s="36"/>
      <c r="B73" s="36"/>
      <c r="C73" s="36"/>
      <c r="D73" s="122"/>
      <c r="E73" s="36"/>
      <c r="F73" s="121"/>
      <c r="G73" s="121"/>
      <c r="H73" s="121"/>
      <c r="I73" s="121"/>
      <c r="J73" s="121"/>
      <c r="K73" s="121"/>
      <c r="L73" s="121"/>
    </row>
    <row r="74" spans="1:12" s="22" customFormat="1" ht="21.95" customHeight="1">
      <c r="A74" s="43" t="s">
        <v>93</v>
      </c>
      <c r="D74" s="122"/>
      <c r="E74" s="58"/>
      <c r="F74" s="14"/>
      <c r="G74" s="58"/>
      <c r="H74" s="14"/>
      <c r="I74" s="58"/>
      <c r="J74" s="14"/>
      <c r="K74" s="47"/>
      <c r="L74" s="14"/>
    </row>
    <row r="75" spans="1:12" s="22" customFormat="1" ht="21.95" customHeight="1">
      <c r="A75" s="126" t="s">
        <v>96</v>
      </c>
      <c r="F75" s="14">
        <v>1300000</v>
      </c>
      <c r="G75" s="58"/>
      <c r="H75" s="14">
        <v>9690000</v>
      </c>
      <c r="I75" s="58"/>
      <c r="J75" s="14">
        <v>1300000</v>
      </c>
      <c r="K75" s="47"/>
      <c r="L75" s="14">
        <v>9690000</v>
      </c>
    </row>
    <row r="76" spans="1:12" s="22" customFormat="1" ht="21.95" customHeight="1">
      <c r="A76" s="57" t="s">
        <v>225</v>
      </c>
      <c r="B76" s="57"/>
      <c r="C76" s="57"/>
      <c r="F76" s="14">
        <v>-3800000</v>
      </c>
      <c r="G76" s="58"/>
      <c r="H76" s="14">
        <v>-8790000</v>
      </c>
      <c r="I76" s="58"/>
      <c r="J76" s="14">
        <v>-3800000</v>
      </c>
      <c r="K76" s="47"/>
      <c r="L76" s="14">
        <v>-8790000</v>
      </c>
    </row>
    <row r="77" spans="1:12" s="22" customFormat="1" ht="21.95" customHeight="1">
      <c r="A77" s="126" t="s">
        <v>210</v>
      </c>
      <c r="B77" s="57"/>
      <c r="C77" s="57"/>
      <c r="F77" s="14">
        <v>1213331</v>
      </c>
      <c r="G77" s="58"/>
      <c r="H77" s="14">
        <v>0</v>
      </c>
      <c r="I77" s="58"/>
      <c r="J77" s="14">
        <v>0</v>
      </c>
      <c r="K77" s="47"/>
      <c r="L77" s="14">
        <v>0</v>
      </c>
    </row>
    <row r="78" spans="1:12" s="22" customFormat="1" ht="21.95" customHeight="1">
      <c r="A78" s="126" t="s">
        <v>226</v>
      </c>
      <c r="B78" s="57"/>
      <c r="C78" s="57"/>
      <c r="F78" s="14">
        <v>0</v>
      </c>
      <c r="G78" s="58"/>
      <c r="H78" s="14">
        <v>-1200000</v>
      </c>
      <c r="I78" s="58"/>
      <c r="J78" s="14">
        <v>0</v>
      </c>
      <c r="K78" s="47"/>
      <c r="L78" s="14">
        <v>-1200000</v>
      </c>
    </row>
    <row r="79" spans="1:12" s="22" customFormat="1" ht="21.95" customHeight="1">
      <c r="A79" s="126" t="s">
        <v>187</v>
      </c>
      <c r="F79" s="14">
        <v>0</v>
      </c>
      <c r="G79" s="58"/>
      <c r="H79" s="14">
        <v>-26177</v>
      </c>
      <c r="I79" s="58"/>
      <c r="J79" s="14">
        <v>0</v>
      </c>
      <c r="K79" s="47"/>
      <c r="L79" s="14">
        <v>0</v>
      </c>
    </row>
    <row r="80" spans="1:12" s="22" customFormat="1" ht="21.95" customHeight="1">
      <c r="A80" s="126" t="s">
        <v>97</v>
      </c>
      <c r="F80" s="14">
        <v>-1064</v>
      </c>
      <c r="G80" s="58"/>
      <c r="H80" s="14">
        <v>-955</v>
      </c>
      <c r="I80" s="58"/>
      <c r="J80" s="14">
        <v>0</v>
      </c>
      <c r="K80" s="47"/>
      <c r="L80" s="14">
        <v>0</v>
      </c>
    </row>
    <row r="81" spans="1:12" s="22" customFormat="1" ht="21.95" customHeight="1">
      <c r="A81" s="126" t="s">
        <v>95</v>
      </c>
      <c r="F81" s="14">
        <v>-3476918</v>
      </c>
      <c r="G81" s="58"/>
      <c r="H81" s="14">
        <v>-3288487</v>
      </c>
      <c r="I81" s="58"/>
      <c r="J81" s="14">
        <v>-3476918</v>
      </c>
      <c r="K81" s="47"/>
      <c r="L81" s="14">
        <v>-3288487</v>
      </c>
    </row>
    <row r="82" spans="1:12" s="22" customFormat="1" ht="21.95" customHeight="1">
      <c r="A82" s="22" t="s">
        <v>94</v>
      </c>
      <c r="F82" s="14">
        <v>-1052132</v>
      </c>
      <c r="G82" s="91"/>
      <c r="H82" s="14">
        <v>-1077988</v>
      </c>
      <c r="I82" s="91"/>
      <c r="J82" s="14">
        <v>-15992</v>
      </c>
      <c r="K82" s="47"/>
      <c r="L82" s="14">
        <v>-119706</v>
      </c>
    </row>
    <row r="83" spans="1:12" s="23" customFormat="1" ht="21.95" customHeight="1">
      <c r="A83" s="17" t="s">
        <v>214</v>
      </c>
      <c r="D83" s="122"/>
      <c r="E83" s="42"/>
      <c r="F83" s="78">
        <f>SUM(F75:F82)</f>
        <v>-5816783</v>
      </c>
      <c r="G83" s="42"/>
      <c r="H83" s="78">
        <f>SUM(H75:H82)</f>
        <v>-4693607</v>
      </c>
      <c r="I83" s="42"/>
      <c r="J83" s="78">
        <f>SUM(J75:J82)</f>
        <v>-5992910</v>
      </c>
      <c r="K83" s="42"/>
      <c r="L83" s="78">
        <f>SUM(L75:L82)</f>
        <v>-3708193</v>
      </c>
    </row>
    <row r="84" spans="1:12" s="23" customFormat="1" ht="9.9499999999999993" customHeight="1">
      <c r="A84" s="17"/>
      <c r="D84" s="122"/>
      <c r="E84" s="42"/>
      <c r="F84" s="29"/>
      <c r="G84" s="42"/>
      <c r="H84" s="29"/>
      <c r="I84" s="42"/>
      <c r="J84" s="29"/>
      <c r="K84" s="42"/>
      <c r="L84" s="29"/>
    </row>
    <row r="85" spans="1:12" s="23" customFormat="1" ht="21.95" customHeight="1">
      <c r="A85" s="49" t="s">
        <v>98</v>
      </c>
      <c r="B85" s="51"/>
      <c r="D85" s="122"/>
      <c r="E85" s="65"/>
    </row>
    <row r="86" spans="1:12" s="23" customFormat="1" ht="21.95" customHeight="1">
      <c r="A86" s="49"/>
      <c r="B86" s="49" t="s">
        <v>188</v>
      </c>
      <c r="C86" s="49"/>
      <c r="D86" s="122"/>
      <c r="E86" s="65"/>
      <c r="F86" s="14">
        <v>1379976</v>
      </c>
      <c r="G86" s="58"/>
      <c r="H86" s="14">
        <v>-2783454</v>
      </c>
      <c r="I86" s="58"/>
      <c r="J86" s="14">
        <v>1644999</v>
      </c>
      <c r="K86" s="47"/>
      <c r="L86" s="14">
        <v>-3636288</v>
      </c>
    </row>
    <row r="87" spans="1:12" s="23" customFormat="1" ht="21.95" customHeight="1">
      <c r="A87" s="49" t="s">
        <v>228</v>
      </c>
      <c r="B87" s="49"/>
      <c r="C87" s="49"/>
      <c r="D87" s="122"/>
      <c r="E87" s="65"/>
      <c r="F87" s="14" t="s">
        <v>170</v>
      </c>
      <c r="G87" s="58"/>
      <c r="H87" s="14"/>
      <c r="I87" s="58"/>
      <c r="J87" s="14"/>
      <c r="K87" s="47"/>
      <c r="L87" s="14"/>
    </row>
    <row r="88" spans="1:12" s="23" customFormat="1" ht="21.95" customHeight="1">
      <c r="A88" s="49" t="s">
        <v>157</v>
      </c>
      <c r="B88" s="49" t="s">
        <v>227</v>
      </c>
      <c r="C88" s="49"/>
      <c r="D88" s="122"/>
      <c r="E88" s="65"/>
      <c r="F88" s="69">
        <v>-276737</v>
      </c>
      <c r="G88" s="101"/>
      <c r="H88" s="69">
        <v>335022</v>
      </c>
      <c r="I88" s="101"/>
      <c r="J88" s="69">
        <v>0</v>
      </c>
      <c r="K88" s="52"/>
      <c r="L88" s="69">
        <v>0</v>
      </c>
    </row>
    <row r="89" spans="1:12" s="23" customFormat="1" ht="21.95" customHeight="1">
      <c r="A89" s="51" t="s">
        <v>98</v>
      </c>
      <c r="B89" s="49"/>
      <c r="C89" s="49"/>
      <c r="D89" s="122"/>
      <c r="E89" s="65"/>
      <c r="F89" s="72">
        <f>SUM(F86:F88)</f>
        <v>1103239</v>
      </c>
      <c r="G89" s="101"/>
      <c r="H89" s="72">
        <f>SUM(H86:H88)</f>
        <v>-2448432</v>
      </c>
      <c r="I89" s="101"/>
      <c r="J89" s="72">
        <f>SUM(J86:J88)</f>
        <v>1644999</v>
      </c>
      <c r="K89" s="53"/>
      <c r="L89" s="72">
        <f>SUM(L86:L88)</f>
        <v>-3636288</v>
      </c>
    </row>
    <row r="90" spans="1:12" s="22" customFormat="1" ht="21.95" customHeight="1">
      <c r="A90" s="13" t="s">
        <v>189</v>
      </c>
      <c r="D90" s="122"/>
      <c r="E90" s="25"/>
      <c r="F90" s="52">
        <v>9419212</v>
      </c>
      <c r="G90" s="101"/>
      <c r="H90" s="52">
        <v>7464525</v>
      </c>
      <c r="I90" s="101"/>
      <c r="J90" s="52">
        <v>3106428</v>
      </c>
      <c r="K90" s="52"/>
      <c r="L90" s="52">
        <v>5061288</v>
      </c>
    </row>
    <row r="91" spans="1:12" s="22" customFormat="1" ht="21.95" customHeight="1" thickBot="1">
      <c r="A91" s="17" t="s">
        <v>190</v>
      </c>
      <c r="B91" s="23"/>
      <c r="C91" s="23"/>
      <c r="D91" s="122"/>
      <c r="E91" s="42"/>
      <c r="F91" s="102">
        <f>SUM(F89:F90)</f>
        <v>10522451</v>
      </c>
      <c r="G91" s="42"/>
      <c r="H91" s="102">
        <f>SUM(H89:H90)</f>
        <v>5016093</v>
      </c>
      <c r="I91" s="42"/>
      <c r="J91" s="102">
        <f>SUM(J89:J90)</f>
        <v>4751427</v>
      </c>
      <c r="K91" s="42"/>
      <c r="L91" s="102">
        <f>SUM(L89:L90)</f>
        <v>1425000</v>
      </c>
    </row>
    <row r="92" spans="1:12" s="22" customFormat="1" ht="15" customHeight="1" thickTop="1">
      <c r="A92" s="17"/>
      <c r="B92" s="23"/>
      <c r="C92" s="23"/>
      <c r="D92" s="122"/>
      <c r="E92" s="42"/>
      <c r="F92" s="29"/>
      <c r="G92" s="42"/>
      <c r="H92" s="29"/>
      <c r="I92" s="42"/>
      <c r="J92" s="29"/>
      <c r="K92" s="42"/>
      <c r="L92" s="29"/>
    </row>
    <row r="93" spans="1:12" s="22" customFormat="1" ht="21.95" customHeight="1">
      <c r="A93" s="17"/>
      <c r="B93" s="23"/>
      <c r="C93" s="23"/>
      <c r="D93" s="122"/>
      <c r="E93" s="42"/>
      <c r="F93" s="72"/>
      <c r="G93" s="42"/>
      <c r="H93" s="72"/>
      <c r="I93" s="42"/>
      <c r="J93" s="29"/>
      <c r="K93" s="42"/>
      <c r="L93" s="29"/>
    </row>
    <row r="94" spans="1:12" s="22" customFormat="1" ht="21.95" customHeight="1">
      <c r="A94" s="17"/>
      <c r="B94" s="23"/>
      <c r="C94" s="23"/>
      <c r="D94" s="122"/>
      <c r="E94" s="42"/>
      <c r="F94" s="14"/>
      <c r="H94" s="14"/>
      <c r="I94" s="35"/>
      <c r="J94" s="14"/>
      <c r="L94" s="14"/>
    </row>
  </sheetData>
  <mergeCells count="16">
    <mergeCell ref="F55:L55"/>
    <mergeCell ref="F52:H52"/>
    <mergeCell ref="J52:L52"/>
    <mergeCell ref="A49:L49"/>
    <mergeCell ref="J51:L51"/>
    <mergeCell ref="F51:H51"/>
    <mergeCell ref="F53:H53"/>
    <mergeCell ref="J53:L53"/>
    <mergeCell ref="F8:L8"/>
    <mergeCell ref="A48:L48"/>
    <mergeCell ref="F4:H4"/>
    <mergeCell ref="J4:L4"/>
    <mergeCell ref="F5:H5"/>
    <mergeCell ref="J5:L5"/>
    <mergeCell ref="F6:H6"/>
    <mergeCell ref="J6:L6"/>
  </mergeCells>
  <pageMargins left="0.8" right="0.8" top="0.48" bottom="0.5" header="0.5" footer="0.5"/>
  <pageSetup paperSize="9" scale="71" firstPageNumber="12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</vt:lpstr>
      <vt:lpstr>PL</vt:lpstr>
      <vt:lpstr>CH-Consol Q3-16 </vt:lpstr>
      <vt:lpstr>CH-Consol Q3-17</vt:lpstr>
      <vt:lpstr>CH-Separate Q3-16</vt:lpstr>
      <vt:lpstr>CH-Separate Q3-17</vt:lpstr>
      <vt:lpstr>CF</vt:lpstr>
      <vt:lpstr>CF!Print_Area</vt:lpstr>
      <vt:lpstr>'CH-Consol Q3-16 '!Print_Area</vt:lpstr>
      <vt:lpstr>'CH-Consol Q3-17'!Print_Area</vt:lpstr>
      <vt:lpstr>'CH-Separate Q3-16'!Print_Area</vt:lpstr>
      <vt:lpstr>'CH-Separate Q3-17'!Print_Area</vt:lpstr>
      <vt:lpstr>PL!Print_Area</vt:lpstr>
      <vt:lpstr>SFP!Print_Area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phatthananm</cp:lastModifiedBy>
  <cp:lastPrinted>2017-11-13T11:50:46Z</cp:lastPrinted>
  <dcterms:created xsi:type="dcterms:W3CDTF">2013-10-27T05:22:12Z</dcterms:created>
  <dcterms:modified xsi:type="dcterms:W3CDTF">2017-11-13T12:55:21Z</dcterms:modified>
</cp:coreProperties>
</file>